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6705" windowHeight="52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G88" i="5" s="1"/>
  <c r="D91" i="5"/>
  <c r="J90" i="5"/>
  <c r="J88" i="5" s="1"/>
  <c r="J82" i="5" s="1"/>
  <c r="G90" i="5"/>
  <c r="D90" i="5"/>
  <c r="D88" i="5" s="1"/>
  <c r="L88" i="5"/>
  <c r="K88" i="5"/>
  <c r="K82" i="5" s="1"/>
  <c r="K76" i="5" s="1"/>
  <c r="K74" i="5" s="1"/>
  <c r="I88" i="5"/>
  <c r="H88" i="5"/>
  <c r="F88" i="5"/>
  <c r="E88" i="5"/>
  <c r="E82" i="5" s="1"/>
  <c r="J87" i="5"/>
  <c r="G87" i="5"/>
  <c r="D87" i="5"/>
  <c r="D84" i="5" s="1"/>
  <c r="D82" i="5" s="1"/>
  <c r="J86" i="5"/>
  <c r="G86" i="5"/>
  <c r="G84" i="5" s="1"/>
  <c r="D86" i="5"/>
  <c r="L84" i="5"/>
  <c r="J84" i="5"/>
  <c r="I84" i="5"/>
  <c r="I82" i="5" s="1"/>
  <c r="I76" i="5" s="1"/>
  <c r="I74" i="5" s="1"/>
  <c r="F84" i="5"/>
  <c r="F82" i="5" s="1"/>
  <c r="L82" i="5"/>
  <c r="L76" i="5" s="1"/>
  <c r="L74" i="5" s="1"/>
  <c r="H82" i="5"/>
  <c r="H76" i="5" s="1"/>
  <c r="J81" i="5"/>
  <c r="G81" i="5"/>
  <c r="D81" i="5"/>
  <c r="J80" i="5"/>
  <c r="G80" i="5"/>
  <c r="D80" i="5"/>
  <c r="L78" i="5"/>
  <c r="J78" i="5"/>
  <c r="I78" i="5"/>
  <c r="F78" i="5"/>
  <c r="F76" i="5" s="1"/>
  <c r="F74" i="5" s="1"/>
  <c r="D78" i="5"/>
  <c r="E76" i="5"/>
  <c r="E74" i="5" s="1"/>
  <c r="E12" i="5" s="1"/>
  <c r="H74" i="5"/>
  <c r="J73" i="5"/>
  <c r="G73" i="5"/>
  <c r="D73" i="5"/>
  <c r="J72" i="5"/>
  <c r="G72" i="5"/>
  <c r="D72" i="5"/>
  <c r="J71" i="5"/>
  <c r="G71" i="5"/>
  <c r="D71" i="5"/>
  <c r="J70" i="5"/>
  <c r="G69" i="5"/>
  <c r="J68" i="5"/>
  <c r="G68" i="5"/>
  <c r="D68" i="5"/>
  <c r="J67" i="5"/>
  <c r="J65" i="5" s="1"/>
  <c r="G67" i="5"/>
  <c r="D67" i="5"/>
  <c r="L65" i="5"/>
  <c r="I65" i="5"/>
  <c r="G65" i="5"/>
  <c r="G63" i="5" s="1"/>
  <c r="F65" i="5"/>
  <c r="D65" i="5"/>
  <c r="K63" i="5"/>
  <c r="I63" i="5"/>
  <c r="H63" i="5"/>
  <c r="E63" i="5"/>
  <c r="J62" i="5"/>
  <c r="J57" i="5" s="1"/>
  <c r="G62" i="5"/>
  <c r="D62" i="5"/>
  <c r="J61" i="5"/>
  <c r="G61" i="5"/>
  <c r="D61" i="5"/>
  <c r="K60" i="5"/>
  <c r="K55" i="5" s="1"/>
  <c r="K44" i="5" s="1"/>
  <c r="K14" i="5" s="1"/>
  <c r="H60" i="5"/>
  <c r="H55" i="5" s="1"/>
  <c r="H44" i="5" s="1"/>
  <c r="H14" i="5" s="1"/>
  <c r="E60" i="5"/>
  <c r="J59" i="5"/>
  <c r="G59" i="5"/>
  <c r="D59" i="5"/>
  <c r="K57" i="5"/>
  <c r="L69" i="5" s="1"/>
  <c r="H57" i="5"/>
  <c r="I69" i="5" s="1"/>
  <c r="G57" i="5"/>
  <c r="E57" i="5"/>
  <c r="F69" i="5" s="1"/>
  <c r="D57" i="5"/>
  <c r="D60" i="5" s="1"/>
  <c r="I55" i="5"/>
  <c r="I44" i="5" s="1"/>
  <c r="E55" i="5"/>
  <c r="J54" i="5"/>
  <c r="G54" i="5"/>
  <c r="D54" i="5"/>
  <c r="J53" i="5"/>
  <c r="J51" i="5" s="1"/>
  <c r="G53" i="5"/>
  <c r="G51" i="5" s="1"/>
  <c r="D53" i="5"/>
  <c r="L51" i="5"/>
  <c r="K51" i="5"/>
  <c r="I51" i="5"/>
  <c r="H51" i="5"/>
  <c r="F51" i="5"/>
  <c r="E51" i="5"/>
  <c r="D51" i="5"/>
  <c r="J50" i="5"/>
  <c r="G50" i="5"/>
  <c r="D50" i="5"/>
  <c r="J49" i="5"/>
  <c r="G49" i="5"/>
  <c r="D49" i="5"/>
  <c r="J48" i="5"/>
  <c r="G48" i="5"/>
  <c r="G46" i="5" s="1"/>
  <c r="D48" i="5"/>
  <c r="L46" i="5"/>
  <c r="I46" i="5"/>
  <c r="F46" i="5"/>
  <c r="D46" i="5"/>
  <c r="E44" i="5"/>
  <c r="J43" i="5"/>
  <c r="G43" i="5"/>
  <c r="G40" i="5" s="1"/>
  <c r="D43" i="5"/>
  <c r="J42" i="5"/>
  <c r="J40" i="5" s="1"/>
  <c r="G42" i="5"/>
  <c r="D42" i="5"/>
  <c r="L40" i="5"/>
  <c r="K40" i="5"/>
  <c r="I40" i="5"/>
  <c r="H40" i="5"/>
  <c r="F40" i="5"/>
  <c r="E40" i="5"/>
  <c r="D40" i="5"/>
  <c r="J39" i="5"/>
  <c r="J36" i="5" s="1"/>
  <c r="G39" i="5"/>
  <c r="D39" i="5"/>
  <c r="J38" i="5"/>
  <c r="G38" i="5"/>
  <c r="G36" i="5" s="1"/>
  <c r="G34" i="5" s="1"/>
  <c r="G22" i="5" s="1"/>
  <c r="D38" i="5"/>
  <c r="L36" i="5"/>
  <c r="L34" i="5" s="1"/>
  <c r="K36" i="5"/>
  <c r="I36" i="5"/>
  <c r="H36" i="5"/>
  <c r="F36" i="5"/>
  <c r="F34" i="5" s="1"/>
  <c r="F22" i="5" s="1"/>
  <c r="F16" i="5" s="1"/>
  <c r="E36" i="5"/>
  <c r="D36" i="5"/>
  <c r="K34" i="5"/>
  <c r="I34" i="5"/>
  <c r="I22" i="5" s="1"/>
  <c r="I16" i="5" s="1"/>
  <c r="I14" i="5" s="1"/>
  <c r="I12" i="5" s="1"/>
  <c r="H34" i="5"/>
  <c r="E34" i="5"/>
  <c r="D34" i="5"/>
  <c r="J33" i="5"/>
  <c r="G33" i="5"/>
  <c r="D33" i="5"/>
  <c r="J32" i="5"/>
  <c r="J30" i="5" s="1"/>
  <c r="G32" i="5"/>
  <c r="D32" i="5"/>
  <c r="L30" i="5"/>
  <c r="I30" i="5"/>
  <c r="G30" i="5"/>
  <c r="F30" i="5"/>
  <c r="D30" i="5"/>
  <c r="J29" i="5"/>
  <c r="J26" i="5" s="1"/>
  <c r="G29" i="5"/>
  <c r="D29" i="5"/>
  <c r="J28" i="5"/>
  <c r="G28" i="5"/>
  <c r="D28" i="5"/>
  <c r="L26" i="5"/>
  <c r="I26" i="5"/>
  <c r="G26" i="5"/>
  <c r="F26" i="5"/>
  <c r="D26" i="5"/>
  <c r="L24" i="5"/>
  <c r="L22" i="5" s="1"/>
  <c r="L16" i="5" s="1"/>
  <c r="I24" i="5"/>
  <c r="G24" i="5"/>
  <c r="F24" i="5"/>
  <c r="D24" i="5"/>
  <c r="K22" i="5"/>
  <c r="H22" i="5"/>
  <c r="E22" i="5"/>
  <c r="D22" i="5"/>
  <c r="J21" i="5"/>
  <c r="G21" i="5"/>
  <c r="D21" i="5"/>
  <c r="J20" i="5"/>
  <c r="J18" i="5" s="1"/>
  <c r="G20" i="5"/>
  <c r="D20" i="5"/>
  <c r="L18" i="5"/>
  <c r="I18" i="5"/>
  <c r="G18" i="5"/>
  <c r="F18" i="5"/>
  <c r="D18" i="5"/>
  <c r="K16" i="5"/>
  <c r="H16" i="5"/>
  <c r="E16" i="5"/>
  <c r="D16" i="5"/>
  <c r="E14" i="5"/>
  <c r="J228" i="3"/>
  <c r="G228" i="3"/>
  <c r="D228" i="3"/>
  <c r="J227" i="3"/>
  <c r="G227" i="3"/>
  <c r="D227" i="3"/>
  <c r="J226" i="3"/>
  <c r="G226" i="3"/>
  <c r="D226" i="3"/>
  <c r="J225" i="3"/>
  <c r="J223" i="3" s="1"/>
  <c r="G225" i="3"/>
  <c r="D225" i="3"/>
  <c r="L223" i="3"/>
  <c r="I223" i="3"/>
  <c r="G223" i="3"/>
  <c r="G205" i="3" s="1"/>
  <c r="F223" i="3"/>
  <c r="D223" i="3"/>
  <c r="J222" i="3"/>
  <c r="J220" i="3" s="1"/>
  <c r="G222" i="3"/>
  <c r="D222" i="3"/>
  <c r="L220" i="3"/>
  <c r="L205" i="3" s="1"/>
  <c r="I220" i="3"/>
  <c r="G220" i="3"/>
  <c r="F220" i="3"/>
  <c r="D220" i="3"/>
  <c r="J219" i="3"/>
  <c r="G219" i="3"/>
  <c r="D219" i="3"/>
  <c r="J218" i="3"/>
  <c r="G218" i="3"/>
  <c r="D218" i="3"/>
  <c r="J217" i="3"/>
  <c r="J215" i="3" s="1"/>
  <c r="J212" i="3" s="1"/>
  <c r="G217" i="3"/>
  <c r="D217" i="3"/>
  <c r="L215" i="3"/>
  <c r="I215" i="3"/>
  <c r="G215" i="3"/>
  <c r="G212" i="3" s="1"/>
  <c r="F215" i="3"/>
  <c r="D215" i="3"/>
  <c r="J214" i="3"/>
  <c r="G214" i="3"/>
  <c r="D214" i="3"/>
  <c r="L212" i="3"/>
  <c r="I212" i="3"/>
  <c r="F212" i="3"/>
  <c r="D212" i="3"/>
  <c r="J211" i="3"/>
  <c r="G211" i="3"/>
  <c r="D211" i="3"/>
  <c r="J210" i="3"/>
  <c r="G210" i="3"/>
  <c r="D210" i="3"/>
  <c r="J209" i="3"/>
  <c r="J207" i="3" s="1"/>
  <c r="J205" i="3" s="1"/>
  <c r="G209" i="3"/>
  <c r="D209" i="3"/>
  <c r="L207" i="3"/>
  <c r="I207" i="3"/>
  <c r="G207" i="3"/>
  <c r="F207" i="3"/>
  <c r="D207" i="3"/>
  <c r="I205" i="3"/>
  <c r="F205" i="3"/>
  <c r="D205" i="3"/>
  <c r="J204" i="3"/>
  <c r="J202" i="3" s="1"/>
  <c r="G204" i="3"/>
  <c r="D204" i="3"/>
  <c r="L202" i="3"/>
  <c r="I202" i="3"/>
  <c r="G202" i="3"/>
  <c r="F202" i="3"/>
  <c r="D202" i="3"/>
  <c r="J201" i="3"/>
  <c r="G201" i="3"/>
  <c r="D201" i="3"/>
  <c r="J200" i="3"/>
  <c r="G200" i="3"/>
  <c r="D200" i="3"/>
  <c r="J199" i="3"/>
  <c r="J196" i="3" s="1"/>
  <c r="G199" i="3"/>
  <c r="D199" i="3"/>
  <c r="J198" i="3"/>
  <c r="G198" i="3"/>
  <c r="D198" i="3"/>
  <c r="L196" i="3"/>
  <c r="I196" i="3"/>
  <c r="G196" i="3"/>
  <c r="F196" i="3"/>
  <c r="D196" i="3"/>
  <c r="J195" i="3"/>
  <c r="J193" i="3" s="1"/>
  <c r="G195" i="3"/>
  <c r="D195" i="3"/>
  <c r="L193" i="3"/>
  <c r="I193" i="3"/>
  <c r="G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J187" i="3" s="1"/>
  <c r="G189" i="3"/>
  <c r="D189" i="3"/>
  <c r="L187" i="3"/>
  <c r="I187" i="3"/>
  <c r="G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J181" i="3" s="1"/>
  <c r="G183" i="3"/>
  <c r="D183" i="3"/>
  <c r="L181" i="3"/>
  <c r="I181" i="3"/>
  <c r="G181" i="3"/>
  <c r="G169" i="3" s="1"/>
  <c r="G167" i="3" s="1"/>
  <c r="F181" i="3"/>
  <c r="D181" i="3"/>
  <c r="J180" i="3"/>
  <c r="G180" i="3"/>
  <c r="D180" i="3"/>
  <c r="J179" i="3"/>
  <c r="J176" i="3" s="1"/>
  <c r="G179" i="3"/>
  <c r="D179" i="3"/>
  <c r="D176" i="3" s="1"/>
  <c r="D169" i="3" s="1"/>
  <c r="D167" i="3" s="1"/>
  <c r="J178" i="3"/>
  <c r="G178" i="3"/>
  <c r="D178" i="3"/>
  <c r="L176" i="3"/>
  <c r="L169" i="3" s="1"/>
  <c r="L167" i="3" s="1"/>
  <c r="I176" i="3"/>
  <c r="G176" i="3"/>
  <c r="F176" i="3"/>
  <c r="J175" i="3"/>
  <c r="G175" i="3"/>
  <c r="D175" i="3"/>
  <c r="J174" i="3"/>
  <c r="G174" i="3"/>
  <c r="D174" i="3"/>
  <c r="J173" i="3"/>
  <c r="J171" i="3" s="1"/>
  <c r="G173" i="3"/>
  <c r="D173" i="3"/>
  <c r="L171" i="3"/>
  <c r="I171" i="3"/>
  <c r="G171" i="3"/>
  <c r="F171" i="3"/>
  <c r="D171" i="3"/>
  <c r="I169" i="3"/>
  <c r="F169" i="3"/>
  <c r="I167" i="3"/>
  <c r="F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J157" i="3" s="1"/>
  <c r="G159" i="3"/>
  <c r="D159" i="3"/>
  <c r="K157" i="3"/>
  <c r="H157" i="3"/>
  <c r="G157" i="3"/>
  <c r="E157" i="3"/>
  <c r="D157" i="3"/>
  <c r="J156" i="3"/>
  <c r="G156" i="3"/>
  <c r="D156" i="3"/>
  <c r="J155" i="3"/>
  <c r="J153" i="3" s="1"/>
  <c r="G155" i="3"/>
  <c r="D155" i="3"/>
  <c r="K153" i="3"/>
  <c r="H153" i="3"/>
  <c r="G153" i="3"/>
  <c r="E153" i="3"/>
  <c r="D153" i="3"/>
  <c r="J152" i="3"/>
  <c r="J150" i="3" s="1"/>
  <c r="G152" i="3"/>
  <c r="D152" i="3"/>
  <c r="K150" i="3"/>
  <c r="H150" i="3"/>
  <c r="G150" i="3"/>
  <c r="E150" i="3"/>
  <c r="D150" i="3"/>
  <c r="J149" i="3"/>
  <c r="G149" i="3"/>
  <c r="D149" i="3"/>
  <c r="J148" i="3"/>
  <c r="G148" i="3"/>
  <c r="D148" i="3"/>
  <c r="J147" i="3"/>
  <c r="J144" i="3" s="1"/>
  <c r="G147" i="3"/>
  <c r="D147" i="3"/>
  <c r="J146" i="3"/>
  <c r="G146" i="3"/>
  <c r="D146" i="3"/>
  <c r="K144" i="3"/>
  <c r="H144" i="3"/>
  <c r="G144" i="3"/>
  <c r="E144" i="3"/>
  <c r="D144" i="3"/>
  <c r="J143" i="3"/>
  <c r="J140" i="3" s="1"/>
  <c r="G143" i="3"/>
  <c r="D143" i="3"/>
  <c r="J142" i="3"/>
  <c r="G142" i="3"/>
  <c r="D142" i="3"/>
  <c r="K140" i="3"/>
  <c r="H140" i="3"/>
  <c r="G140" i="3"/>
  <c r="E140" i="3"/>
  <c r="D140" i="3"/>
  <c r="L138" i="3"/>
  <c r="I138" i="3"/>
  <c r="H138" i="3"/>
  <c r="F138" i="3"/>
  <c r="E138" i="3"/>
  <c r="D138" i="3"/>
  <c r="J137" i="3"/>
  <c r="G137" i="3"/>
  <c r="G135" i="3" s="1"/>
  <c r="G123" i="3" s="1"/>
  <c r="D137" i="3"/>
  <c r="K135" i="3"/>
  <c r="J135" i="3"/>
  <c r="H135" i="3"/>
  <c r="E135" i="3"/>
  <c r="D135" i="3"/>
  <c r="J134" i="3"/>
  <c r="G134" i="3"/>
  <c r="D134" i="3"/>
  <c r="J133" i="3"/>
  <c r="G133" i="3"/>
  <c r="D133" i="3"/>
  <c r="J132" i="3"/>
  <c r="J129" i="3" s="1"/>
  <c r="G132" i="3"/>
  <c r="D132" i="3"/>
  <c r="D129" i="3" s="1"/>
  <c r="D123" i="3" s="1"/>
  <c r="J131" i="3"/>
  <c r="G131" i="3"/>
  <c r="D131" i="3"/>
  <c r="K129" i="3"/>
  <c r="H129" i="3"/>
  <c r="G129" i="3"/>
  <c r="E129" i="3"/>
  <c r="J128" i="3"/>
  <c r="J125" i="3" s="1"/>
  <c r="G128" i="3"/>
  <c r="D128" i="3"/>
  <c r="J127" i="3"/>
  <c r="G127" i="3"/>
  <c r="D127" i="3"/>
  <c r="K125" i="3"/>
  <c r="K123" i="3" s="1"/>
  <c r="H125" i="3"/>
  <c r="G125" i="3"/>
  <c r="E125" i="3"/>
  <c r="D125" i="3"/>
  <c r="H123" i="3"/>
  <c r="E123" i="3"/>
  <c r="J122" i="3"/>
  <c r="G122" i="3"/>
  <c r="D122" i="3"/>
  <c r="J121" i="3"/>
  <c r="G121" i="3"/>
  <c r="D121" i="3"/>
  <c r="J120" i="3"/>
  <c r="J119" i="3" s="1"/>
  <c r="G120" i="3"/>
  <c r="D120" i="3"/>
  <c r="K119" i="3"/>
  <c r="H119" i="3"/>
  <c r="G119" i="3"/>
  <c r="G115" i="3" s="1"/>
  <c r="E119" i="3"/>
  <c r="D119" i="3"/>
  <c r="J118" i="3"/>
  <c r="G118" i="3"/>
  <c r="D118" i="3"/>
  <c r="J117" i="3"/>
  <c r="G117" i="3"/>
  <c r="D117" i="3"/>
  <c r="K115" i="3"/>
  <c r="H115" i="3"/>
  <c r="E115" i="3"/>
  <c r="D115" i="3"/>
  <c r="K114" i="3"/>
  <c r="J114" i="3" s="1"/>
  <c r="H114" i="3"/>
  <c r="G114" i="3"/>
  <c r="E114" i="3"/>
  <c r="D114" i="3" s="1"/>
  <c r="D111" i="3" s="1"/>
  <c r="D107" i="3" s="1"/>
  <c r="D97" i="3" s="1"/>
  <c r="J113" i="3"/>
  <c r="G113" i="3"/>
  <c r="D113" i="3"/>
  <c r="J112" i="3"/>
  <c r="J111" i="3" s="1"/>
  <c r="G112" i="3"/>
  <c r="D112" i="3"/>
  <c r="K111" i="3"/>
  <c r="H111" i="3"/>
  <c r="G111" i="3"/>
  <c r="E111" i="3"/>
  <c r="J110" i="3"/>
  <c r="G110" i="3"/>
  <c r="D110" i="3"/>
  <c r="J109" i="3"/>
  <c r="G109" i="3"/>
  <c r="D109" i="3"/>
  <c r="K107" i="3"/>
  <c r="H107" i="3"/>
  <c r="G107" i="3"/>
  <c r="E107" i="3"/>
  <c r="J106" i="3"/>
  <c r="G106" i="3"/>
  <c r="D106" i="3"/>
  <c r="J105" i="3"/>
  <c r="J103" i="3" s="1"/>
  <c r="G105" i="3"/>
  <c r="D105" i="3"/>
  <c r="K103" i="3"/>
  <c r="H103" i="3"/>
  <c r="G103" i="3"/>
  <c r="E103" i="3"/>
  <c r="D103" i="3"/>
  <c r="J102" i="3"/>
  <c r="G102" i="3"/>
  <c r="D102" i="3"/>
  <c r="J101" i="3"/>
  <c r="J99" i="3" s="1"/>
  <c r="G101" i="3"/>
  <c r="D101" i="3"/>
  <c r="K99" i="3"/>
  <c r="H99" i="3"/>
  <c r="G99" i="3"/>
  <c r="G97" i="3" s="1"/>
  <c r="E99" i="3"/>
  <c r="D99" i="3"/>
  <c r="K97" i="3"/>
  <c r="H97" i="3"/>
  <c r="E97" i="3"/>
  <c r="J96" i="3"/>
  <c r="G96" i="3"/>
  <c r="D96" i="3"/>
  <c r="J95" i="3"/>
  <c r="J93" i="3" s="1"/>
  <c r="G95" i="3"/>
  <c r="D95" i="3"/>
  <c r="K93" i="3"/>
  <c r="H93" i="3"/>
  <c r="G93" i="3"/>
  <c r="E93" i="3"/>
  <c r="D93" i="3"/>
  <c r="J92" i="3"/>
  <c r="G92" i="3"/>
  <c r="D92" i="3"/>
  <c r="J91" i="3"/>
  <c r="J89" i="3" s="1"/>
  <c r="G91" i="3"/>
  <c r="D91" i="3"/>
  <c r="K89" i="3"/>
  <c r="H89" i="3"/>
  <c r="G89" i="3"/>
  <c r="G87" i="3" s="1"/>
  <c r="E89" i="3"/>
  <c r="D89" i="3"/>
  <c r="K87" i="3"/>
  <c r="H87" i="3"/>
  <c r="E87" i="3"/>
  <c r="D87" i="3"/>
  <c r="J86" i="3"/>
  <c r="G86" i="3"/>
  <c r="D86" i="3"/>
  <c r="J85" i="3"/>
  <c r="G85" i="3"/>
  <c r="D85" i="3"/>
  <c r="J84" i="3"/>
  <c r="J82" i="3" s="1"/>
  <c r="G84" i="3"/>
  <c r="D84" i="3"/>
  <c r="K82" i="3"/>
  <c r="H82" i="3"/>
  <c r="G82" i="3"/>
  <c r="E82" i="3"/>
  <c r="D82" i="3"/>
  <c r="J81" i="3"/>
  <c r="G81" i="3"/>
  <c r="D81" i="3"/>
  <c r="J80" i="3"/>
  <c r="G80" i="3"/>
  <c r="D80" i="3"/>
  <c r="K78" i="3"/>
  <c r="K72" i="3" s="1"/>
  <c r="H78" i="3"/>
  <c r="G78" i="3"/>
  <c r="E78" i="3"/>
  <c r="D78" i="3"/>
  <c r="J77" i="3"/>
  <c r="J74" i="3" s="1"/>
  <c r="G77" i="3"/>
  <c r="D77" i="3"/>
  <c r="J76" i="3"/>
  <c r="G76" i="3"/>
  <c r="D76" i="3"/>
  <c r="K74" i="3"/>
  <c r="H74" i="3"/>
  <c r="G74" i="3"/>
  <c r="E74" i="3"/>
  <c r="D74" i="3"/>
  <c r="H72" i="3"/>
  <c r="G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J62" i="3" s="1"/>
  <c r="G65" i="3"/>
  <c r="D65" i="3"/>
  <c r="J64" i="3"/>
  <c r="G64" i="3"/>
  <c r="D64" i="3"/>
  <c r="K62" i="3"/>
  <c r="H62" i="3"/>
  <c r="G62" i="3"/>
  <c r="E62" i="3"/>
  <c r="D62" i="3"/>
  <c r="J61" i="3"/>
  <c r="J58" i="3" s="1"/>
  <c r="G61" i="3"/>
  <c r="D61" i="3"/>
  <c r="J60" i="3"/>
  <c r="G60" i="3"/>
  <c r="D60" i="3"/>
  <c r="K58" i="3"/>
  <c r="H58" i="3"/>
  <c r="G58" i="3"/>
  <c r="E58" i="3"/>
  <c r="D58" i="3"/>
  <c r="J57" i="3"/>
  <c r="J55" i="3" s="1"/>
  <c r="G57" i="3"/>
  <c r="D57" i="3"/>
  <c r="K55" i="3"/>
  <c r="H55" i="3"/>
  <c r="G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D45" i="3" s="1"/>
  <c r="D29" i="3" s="1"/>
  <c r="J47" i="3"/>
  <c r="G47" i="3"/>
  <c r="D47" i="3"/>
  <c r="K45" i="3"/>
  <c r="H45" i="3"/>
  <c r="G45" i="3"/>
  <c r="E45" i="3"/>
  <c r="J44" i="3"/>
  <c r="G44" i="3"/>
  <c r="D44" i="3"/>
  <c r="J43" i="3"/>
  <c r="G43" i="3"/>
  <c r="D43" i="3"/>
  <c r="J42" i="3"/>
  <c r="G42" i="3"/>
  <c r="D42" i="3"/>
  <c r="K40" i="3"/>
  <c r="K29" i="3" s="1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J31" i="3" s="1"/>
  <c r="G33" i="3"/>
  <c r="D33" i="3"/>
  <c r="K31" i="3"/>
  <c r="H31" i="3"/>
  <c r="G31" i="3"/>
  <c r="E31" i="3"/>
  <c r="D31" i="3"/>
  <c r="H29" i="3"/>
  <c r="G29" i="3"/>
  <c r="E29" i="3"/>
  <c r="J28" i="3"/>
  <c r="G28" i="3"/>
  <c r="D28" i="3"/>
  <c r="K26" i="3"/>
  <c r="J26" i="3"/>
  <c r="H26" i="3"/>
  <c r="G26" i="3"/>
  <c r="E26" i="3"/>
  <c r="D26" i="3"/>
  <c r="J25" i="3"/>
  <c r="J23" i="3" s="1"/>
  <c r="G25" i="3"/>
  <c r="D25" i="3"/>
  <c r="K23" i="3"/>
  <c r="H23" i="3"/>
  <c r="G23" i="3"/>
  <c r="E23" i="3"/>
  <c r="D23" i="3"/>
  <c r="J22" i="3"/>
  <c r="G22" i="3"/>
  <c r="D22" i="3"/>
  <c r="J21" i="3"/>
  <c r="J18" i="3" s="1"/>
  <c r="J16" i="3" s="1"/>
  <c r="G21" i="3"/>
  <c r="D21" i="3"/>
  <c r="J20" i="3"/>
  <c r="G20" i="3"/>
  <c r="G18" i="3" s="1"/>
  <c r="D20" i="3"/>
  <c r="K18" i="3"/>
  <c r="K16" i="3" s="1"/>
  <c r="H18" i="3"/>
  <c r="E18" i="3"/>
  <c r="D18" i="3"/>
  <c r="H16" i="3"/>
  <c r="E16" i="3"/>
  <c r="D16" i="3"/>
  <c r="L14" i="3"/>
  <c r="L12" i="3" s="1"/>
  <c r="I14" i="3"/>
  <c r="H14" i="3"/>
  <c r="F14" i="3"/>
  <c r="F12" i="3" s="1"/>
  <c r="E14" i="3"/>
  <c r="I12" i="3"/>
  <c r="H12" i="3"/>
  <c r="E12" i="3"/>
  <c r="N310" i="2"/>
  <c r="N308" i="2" s="1"/>
  <c r="M310" i="2"/>
  <c r="L310" i="2"/>
  <c r="K310" i="2"/>
  <c r="J310" i="2"/>
  <c r="I310" i="2"/>
  <c r="H310" i="2"/>
  <c r="H308" i="2" s="1"/>
  <c r="G310" i="2"/>
  <c r="F310" i="2"/>
  <c r="M308" i="2"/>
  <c r="L308" i="2"/>
  <c r="K308" i="2"/>
  <c r="J308" i="2"/>
  <c r="I308" i="2"/>
  <c r="G308" i="2"/>
  <c r="F308" i="2"/>
  <c r="L307" i="2"/>
  <c r="L304" i="2" s="1"/>
  <c r="I307" i="2"/>
  <c r="F307" i="2"/>
  <c r="L306" i="2"/>
  <c r="I306" i="2"/>
  <c r="F306" i="2"/>
  <c r="N304" i="2"/>
  <c r="M304" i="2"/>
  <c r="K304" i="2"/>
  <c r="J304" i="2"/>
  <c r="I304" i="2"/>
  <c r="H304" i="2"/>
  <c r="G304" i="2"/>
  <c r="F304" i="2"/>
  <c r="L302" i="2"/>
  <c r="I302" i="2"/>
  <c r="F302" i="2"/>
  <c r="N300" i="2"/>
  <c r="M300" i="2"/>
  <c r="L300" i="2"/>
  <c r="K300" i="2"/>
  <c r="J300" i="2"/>
  <c r="I300" i="2"/>
  <c r="H300" i="2"/>
  <c r="G300" i="2"/>
  <c r="F300" i="2"/>
  <c r="L299" i="2"/>
  <c r="I299" i="2"/>
  <c r="F299" i="2"/>
  <c r="N297" i="2"/>
  <c r="M297" i="2"/>
  <c r="L297" i="2"/>
  <c r="K297" i="2"/>
  <c r="J297" i="2"/>
  <c r="I297" i="2"/>
  <c r="H297" i="2"/>
  <c r="G297" i="2"/>
  <c r="F297" i="2"/>
  <c r="L296" i="2"/>
  <c r="I296" i="2"/>
  <c r="F296" i="2"/>
  <c r="N294" i="2"/>
  <c r="M294" i="2"/>
  <c r="L294" i="2"/>
  <c r="K294" i="2"/>
  <c r="J294" i="2"/>
  <c r="I294" i="2"/>
  <c r="H294" i="2"/>
  <c r="G294" i="2"/>
  <c r="F294" i="2"/>
  <c r="L293" i="2"/>
  <c r="I293" i="2"/>
  <c r="F293" i="2"/>
  <c r="N291" i="2"/>
  <c r="M291" i="2"/>
  <c r="L291" i="2"/>
  <c r="K291" i="2"/>
  <c r="J291" i="2"/>
  <c r="I291" i="2"/>
  <c r="H291" i="2"/>
  <c r="G291" i="2"/>
  <c r="F291" i="2"/>
  <c r="L290" i="2"/>
  <c r="I290" i="2"/>
  <c r="F290" i="2"/>
  <c r="N288" i="2"/>
  <c r="M288" i="2"/>
  <c r="L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H276" i="2" s="1"/>
  <c r="G285" i="2"/>
  <c r="F285" i="2"/>
  <c r="L284" i="2"/>
  <c r="L282" i="2" s="1"/>
  <c r="I284" i="2"/>
  <c r="F284" i="2"/>
  <c r="F282" i="2" s="1"/>
  <c r="F276" i="2" s="1"/>
  <c r="N282" i="2"/>
  <c r="M282" i="2"/>
  <c r="K282" i="2"/>
  <c r="J282" i="2"/>
  <c r="I282" i="2"/>
  <c r="H282" i="2"/>
  <c r="G282" i="2"/>
  <c r="L281" i="2"/>
  <c r="I281" i="2"/>
  <c r="I278" i="2" s="1"/>
  <c r="I276" i="2" s="1"/>
  <c r="F281" i="2"/>
  <c r="L280" i="2"/>
  <c r="L278" i="2" s="1"/>
  <c r="I280" i="2"/>
  <c r="F280" i="2"/>
  <c r="N278" i="2"/>
  <c r="M278" i="2"/>
  <c r="K278" i="2"/>
  <c r="K276" i="2" s="1"/>
  <c r="J278" i="2"/>
  <c r="H278" i="2"/>
  <c r="G278" i="2"/>
  <c r="F278" i="2"/>
  <c r="N276" i="2"/>
  <c r="M276" i="2"/>
  <c r="J276" i="2"/>
  <c r="G276" i="2"/>
  <c r="L275" i="2"/>
  <c r="I275" i="2"/>
  <c r="F275" i="2"/>
  <c r="N273" i="2"/>
  <c r="M273" i="2"/>
  <c r="L273" i="2"/>
  <c r="K273" i="2"/>
  <c r="J273" i="2"/>
  <c r="I273" i="2"/>
  <c r="H273" i="2"/>
  <c r="G273" i="2"/>
  <c r="F273" i="2"/>
  <c r="L272" i="2"/>
  <c r="I272" i="2"/>
  <c r="F272" i="2"/>
  <c r="N270" i="2"/>
  <c r="M270" i="2"/>
  <c r="L270" i="2"/>
  <c r="K270" i="2"/>
  <c r="J270" i="2"/>
  <c r="I270" i="2"/>
  <c r="H270" i="2"/>
  <c r="G270" i="2"/>
  <c r="F270" i="2"/>
  <c r="L269" i="2"/>
  <c r="I269" i="2"/>
  <c r="F269" i="2"/>
  <c r="N267" i="2"/>
  <c r="M267" i="2"/>
  <c r="L267" i="2"/>
  <c r="K267" i="2"/>
  <c r="J267" i="2"/>
  <c r="I267" i="2"/>
  <c r="H267" i="2"/>
  <c r="G267" i="2"/>
  <c r="F267" i="2"/>
  <c r="L266" i="2"/>
  <c r="I266" i="2"/>
  <c r="F266" i="2"/>
  <c r="L265" i="2"/>
  <c r="L263" i="2" s="1"/>
  <c r="I265" i="2"/>
  <c r="F265" i="2"/>
  <c r="N263" i="2"/>
  <c r="M263" i="2"/>
  <c r="K263" i="2"/>
  <c r="J263" i="2"/>
  <c r="I263" i="2"/>
  <c r="H263" i="2"/>
  <c r="G263" i="2"/>
  <c r="F263" i="2"/>
  <c r="L262" i="2"/>
  <c r="L259" i="2" s="1"/>
  <c r="I262" i="2"/>
  <c r="F262" i="2"/>
  <c r="L261" i="2"/>
  <c r="I261" i="2"/>
  <c r="F261" i="2"/>
  <c r="N259" i="2"/>
  <c r="M259" i="2"/>
  <c r="K259" i="2"/>
  <c r="J259" i="2"/>
  <c r="I259" i="2"/>
  <c r="H259" i="2"/>
  <c r="G259" i="2"/>
  <c r="F259" i="2"/>
  <c r="L258" i="2"/>
  <c r="I258" i="2"/>
  <c r="F258" i="2"/>
  <c r="L257" i="2"/>
  <c r="L255" i="2" s="1"/>
  <c r="I257" i="2"/>
  <c r="F257" i="2"/>
  <c r="N255" i="2"/>
  <c r="M255" i="2"/>
  <c r="K255" i="2"/>
  <c r="J255" i="2"/>
  <c r="I255" i="2"/>
  <c r="H255" i="2"/>
  <c r="G255" i="2"/>
  <c r="F255" i="2"/>
  <c r="L254" i="2"/>
  <c r="L251" i="2" s="1"/>
  <c r="I254" i="2"/>
  <c r="F254" i="2"/>
  <c r="L253" i="2"/>
  <c r="I253" i="2"/>
  <c r="F253" i="2"/>
  <c r="N251" i="2"/>
  <c r="M251" i="2"/>
  <c r="K251" i="2"/>
  <c r="J251" i="2"/>
  <c r="I251" i="2"/>
  <c r="H251" i="2"/>
  <c r="H245" i="2" s="1"/>
  <c r="G251" i="2"/>
  <c r="F251" i="2"/>
  <c r="L250" i="2"/>
  <c r="I250" i="2"/>
  <c r="F250" i="2"/>
  <c r="L249" i="2"/>
  <c r="L247" i="2" s="1"/>
  <c r="I249" i="2"/>
  <c r="F249" i="2"/>
  <c r="N247" i="2"/>
  <c r="M247" i="2"/>
  <c r="K247" i="2"/>
  <c r="K245" i="2" s="1"/>
  <c r="J247" i="2"/>
  <c r="I247" i="2"/>
  <c r="H247" i="2"/>
  <c r="G247" i="2"/>
  <c r="F247" i="2"/>
  <c r="N245" i="2"/>
  <c r="M245" i="2"/>
  <c r="J245" i="2"/>
  <c r="I245" i="2"/>
  <c r="G245" i="2"/>
  <c r="F245" i="2"/>
  <c r="L244" i="2"/>
  <c r="I244" i="2"/>
  <c r="F244" i="2"/>
  <c r="N242" i="2"/>
  <c r="M242" i="2"/>
  <c r="L242" i="2"/>
  <c r="K242" i="2"/>
  <c r="J242" i="2"/>
  <c r="I242" i="2"/>
  <c r="H242" i="2"/>
  <c r="G242" i="2"/>
  <c r="F242" i="2"/>
  <c r="L241" i="2"/>
  <c r="I241" i="2"/>
  <c r="F241" i="2"/>
  <c r="N239" i="2"/>
  <c r="M239" i="2"/>
  <c r="L239" i="2"/>
  <c r="K239" i="2"/>
  <c r="J239" i="2"/>
  <c r="I239" i="2"/>
  <c r="H239" i="2"/>
  <c r="G239" i="2"/>
  <c r="F239" i="2"/>
  <c r="L238" i="2"/>
  <c r="I238" i="2"/>
  <c r="F238" i="2"/>
  <c r="L237" i="2"/>
  <c r="I237" i="2"/>
  <c r="F237" i="2"/>
  <c r="L236" i="2"/>
  <c r="L234" i="2" s="1"/>
  <c r="I236" i="2"/>
  <c r="F236" i="2"/>
  <c r="N234" i="2"/>
  <c r="M234" i="2"/>
  <c r="K234" i="2"/>
  <c r="J234" i="2"/>
  <c r="I234" i="2"/>
  <c r="H234" i="2"/>
  <c r="G234" i="2"/>
  <c r="F234" i="2"/>
  <c r="L233" i="2"/>
  <c r="I233" i="2"/>
  <c r="F233" i="2"/>
  <c r="L232" i="2"/>
  <c r="I232" i="2"/>
  <c r="F232" i="2"/>
  <c r="L231" i="2"/>
  <c r="I231" i="2"/>
  <c r="F231" i="2"/>
  <c r="N229" i="2"/>
  <c r="M229" i="2"/>
  <c r="K229" i="2"/>
  <c r="J229" i="2"/>
  <c r="I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F220" i="2" s="1"/>
  <c r="N220" i="2"/>
  <c r="M220" i="2"/>
  <c r="K220" i="2"/>
  <c r="J220" i="2"/>
  <c r="I220" i="2"/>
  <c r="H220" i="2"/>
  <c r="G220" i="2"/>
  <c r="L219" i="2"/>
  <c r="L217" i="2" s="1"/>
  <c r="I219" i="2"/>
  <c r="F219" i="2"/>
  <c r="F217" i="2" s="1"/>
  <c r="N217" i="2"/>
  <c r="M217" i="2"/>
  <c r="K217" i="2"/>
  <c r="J217" i="2"/>
  <c r="I217" i="2"/>
  <c r="H217" i="2"/>
  <c r="G217" i="2"/>
  <c r="M215" i="2"/>
  <c r="K215" i="2"/>
  <c r="J215" i="2"/>
  <c r="I215" i="2"/>
  <c r="G215" i="2"/>
  <c r="L214" i="2"/>
  <c r="I214" i="2"/>
  <c r="F214" i="2"/>
  <c r="L213" i="2"/>
  <c r="L211" i="2" s="1"/>
  <c r="I213" i="2"/>
  <c r="I211" i="2" s="1"/>
  <c r="F213" i="2"/>
  <c r="F211" i="2" s="1"/>
  <c r="N211" i="2"/>
  <c r="M211" i="2"/>
  <c r="K211" i="2"/>
  <c r="J211" i="2"/>
  <c r="H211" i="2"/>
  <c r="G211" i="2"/>
  <c r="L210" i="2"/>
  <c r="L208" i="2" s="1"/>
  <c r="I210" i="2"/>
  <c r="I208" i="2" s="1"/>
  <c r="F210" i="2"/>
  <c r="F208" i="2" s="1"/>
  <c r="N208" i="2"/>
  <c r="M208" i="2"/>
  <c r="K208" i="2"/>
  <c r="J208" i="2"/>
  <c r="H208" i="2"/>
  <c r="G208" i="2"/>
  <c r="L207" i="2"/>
  <c r="L205" i="2" s="1"/>
  <c r="I207" i="2"/>
  <c r="I205" i="2" s="1"/>
  <c r="F207" i="2"/>
  <c r="F205" i="2" s="1"/>
  <c r="N205" i="2"/>
  <c r="M205" i="2"/>
  <c r="K205" i="2"/>
  <c r="J205" i="2"/>
  <c r="H205" i="2"/>
  <c r="G205" i="2"/>
  <c r="L204" i="2"/>
  <c r="I204" i="2"/>
  <c r="F204" i="2"/>
  <c r="L203" i="2"/>
  <c r="I203" i="2"/>
  <c r="F203" i="2"/>
  <c r="L202" i="2"/>
  <c r="I202" i="2"/>
  <c r="I199" i="2" s="1"/>
  <c r="F202" i="2"/>
  <c r="L201" i="2"/>
  <c r="L199" i="2" s="1"/>
  <c r="I201" i="2"/>
  <c r="F201" i="2"/>
  <c r="N199" i="2"/>
  <c r="M199" i="2"/>
  <c r="K199" i="2"/>
  <c r="J199" i="2"/>
  <c r="H199" i="2"/>
  <c r="G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F193" i="2" s="1"/>
  <c r="N193" i="2"/>
  <c r="M193" i="2"/>
  <c r="K193" i="2"/>
  <c r="J193" i="2"/>
  <c r="I193" i="2"/>
  <c r="H193" i="2"/>
  <c r="G193" i="2"/>
  <c r="L192" i="2"/>
  <c r="I192" i="2"/>
  <c r="F192" i="2"/>
  <c r="L191" i="2"/>
  <c r="I191" i="2"/>
  <c r="F191" i="2"/>
  <c r="L190" i="2"/>
  <c r="L188" i="2" s="1"/>
  <c r="I190" i="2"/>
  <c r="F190" i="2"/>
  <c r="F188" i="2" s="1"/>
  <c r="N188" i="2"/>
  <c r="M188" i="2"/>
  <c r="K188" i="2"/>
  <c r="J188" i="2"/>
  <c r="I188" i="2"/>
  <c r="I186" i="2" s="1"/>
  <c r="H188" i="2"/>
  <c r="G188" i="2"/>
  <c r="M186" i="2"/>
  <c r="K186" i="2"/>
  <c r="J186" i="2"/>
  <c r="G186" i="2"/>
  <c r="L185" i="2"/>
  <c r="L183" i="2" s="1"/>
  <c r="I185" i="2"/>
  <c r="F185" i="2"/>
  <c r="N183" i="2"/>
  <c r="M183" i="2"/>
  <c r="K183" i="2"/>
  <c r="J183" i="2"/>
  <c r="I183" i="2"/>
  <c r="H183" i="2"/>
  <c r="G183" i="2"/>
  <c r="F183" i="2"/>
  <c r="L182" i="2"/>
  <c r="L180" i="2" s="1"/>
  <c r="I182" i="2"/>
  <c r="F182" i="2"/>
  <c r="N180" i="2"/>
  <c r="M180" i="2"/>
  <c r="K180" i="2"/>
  <c r="J180" i="2"/>
  <c r="I180" i="2"/>
  <c r="H180" i="2"/>
  <c r="G180" i="2"/>
  <c r="F180" i="2"/>
  <c r="L179" i="2"/>
  <c r="L177" i="2" s="1"/>
  <c r="I179" i="2"/>
  <c r="F179" i="2"/>
  <c r="N177" i="2"/>
  <c r="M177" i="2"/>
  <c r="K177" i="2"/>
  <c r="J177" i="2"/>
  <c r="I177" i="2"/>
  <c r="H177" i="2"/>
  <c r="G177" i="2"/>
  <c r="F177" i="2"/>
  <c r="L176" i="2"/>
  <c r="L174" i="2" s="1"/>
  <c r="I176" i="2"/>
  <c r="F176" i="2"/>
  <c r="N174" i="2"/>
  <c r="M174" i="2"/>
  <c r="K174" i="2"/>
  <c r="J174" i="2"/>
  <c r="I174" i="2"/>
  <c r="H174" i="2"/>
  <c r="G174" i="2"/>
  <c r="F174" i="2"/>
  <c r="L173" i="2"/>
  <c r="L171" i="2" s="1"/>
  <c r="I173" i="2"/>
  <c r="F173" i="2"/>
  <c r="N171" i="2"/>
  <c r="M171" i="2"/>
  <c r="K171" i="2"/>
  <c r="J171" i="2"/>
  <c r="I171" i="2"/>
  <c r="H171" i="2"/>
  <c r="G171" i="2"/>
  <c r="F171" i="2"/>
  <c r="L170" i="2"/>
  <c r="L168" i="2" s="1"/>
  <c r="I170" i="2"/>
  <c r="F170" i="2"/>
  <c r="N168" i="2"/>
  <c r="M168" i="2"/>
  <c r="K168" i="2"/>
  <c r="J168" i="2"/>
  <c r="J166" i="2" s="1"/>
  <c r="I168" i="2"/>
  <c r="H168" i="2"/>
  <c r="G168" i="2"/>
  <c r="F168" i="2"/>
  <c r="N166" i="2"/>
  <c r="M166" i="2"/>
  <c r="I166" i="2"/>
  <c r="H166" i="2"/>
  <c r="G166" i="2"/>
  <c r="F166" i="2"/>
  <c r="L165" i="2"/>
  <c r="I165" i="2"/>
  <c r="F165" i="2"/>
  <c r="N163" i="2"/>
  <c r="M163" i="2"/>
  <c r="L163" i="2"/>
  <c r="K163" i="2"/>
  <c r="J163" i="2"/>
  <c r="I163" i="2"/>
  <c r="H163" i="2"/>
  <c r="G163" i="2"/>
  <c r="F163" i="2"/>
  <c r="L162" i="2"/>
  <c r="I162" i="2"/>
  <c r="F162" i="2"/>
  <c r="N160" i="2"/>
  <c r="M160" i="2"/>
  <c r="L160" i="2"/>
  <c r="K160" i="2"/>
  <c r="J160" i="2"/>
  <c r="I160" i="2"/>
  <c r="H160" i="2"/>
  <c r="G160" i="2"/>
  <c r="F160" i="2"/>
  <c r="L159" i="2"/>
  <c r="I159" i="2"/>
  <c r="F159" i="2"/>
  <c r="F157" i="2" s="1"/>
  <c r="N157" i="2"/>
  <c r="M157" i="2"/>
  <c r="L157" i="2"/>
  <c r="K157" i="2"/>
  <c r="J157" i="2"/>
  <c r="I157" i="2"/>
  <c r="H157" i="2"/>
  <c r="G157" i="2"/>
  <c r="L156" i="2"/>
  <c r="I156" i="2"/>
  <c r="F156" i="2"/>
  <c r="F154" i="2" s="1"/>
  <c r="N154" i="2"/>
  <c r="M154" i="2"/>
  <c r="L154" i="2"/>
  <c r="K154" i="2"/>
  <c r="J154" i="2"/>
  <c r="I154" i="2"/>
  <c r="H154" i="2"/>
  <c r="G154" i="2"/>
  <c r="L153" i="2"/>
  <c r="I153" i="2"/>
  <c r="F153" i="2"/>
  <c r="F151" i="2" s="1"/>
  <c r="N151" i="2"/>
  <c r="M151" i="2"/>
  <c r="L151" i="2"/>
  <c r="K151" i="2"/>
  <c r="J151" i="2"/>
  <c r="I151" i="2"/>
  <c r="H151" i="2"/>
  <c r="G151" i="2"/>
  <c r="L150" i="2"/>
  <c r="I150" i="2"/>
  <c r="F150" i="2"/>
  <c r="N148" i="2"/>
  <c r="M148" i="2"/>
  <c r="L148" i="2"/>
  <c r="K148" i="2"/>
  <c r="J148" i="2"/>
  <c r="I148" i="2"/>
  <c r="H148" i="2"/>
  <c r="G148" i="2"/>
  <c r="F148" i="2"/>
  <c r="M146" i="2"/>
  <c r="L146" i="2"/>
  <c r="K146" i="2"/>
  <c r="J146" i="2"/>
  <c r="I146" i="2"/>
  <c r="G146" i="2"/>
  <c r="L145" i="2"/>
  <c r="L143" i="2" s="1"/>
  <c r="I145" i="2"/>
  <c r="I143" i="2" s="1"/>
  <c r="F145" i="2"/>
  <c r="N143" i="2"/>
  <c r="M143" i="2"/>
  <c r="K143" i="2"/>
  <c r="J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I134" i="2" s="1"/>
  <c r="F137" i="2"/>
  <c r="L136" i="2"/>
  <c r="L134" i="2" s="1"/>
  <c r="I136" i="2"/>
  <c r="F136" i="2"/>
  <c r="N134" i="2"/>
  <c r="M134" i="2"/>
  <c r="K134" i="2"/>
  <c r="J134" i="2"/>
  <c r="H134" i="2"/>
  <c r="G134" i="2"/>
  <c r="F134" i="2"/>
  <c r="L133" i="2"/>
  <c r="I133" i="2"/>
  <c r="F133" i="2"/>
  <c r="L132" i="2"/>
  <c r="I132" i="2"/>
  <c r="F132" i="2"/>
  <c r="L131" i="2"/>
  <c r="I131" i="2"/>
  <c r="F131" i="2"/>
  <c r="L130" i="2"/>
  <c r="I130" i="2"/>
  <c r="I128" i="2" s="1"/>
  <c r="F130" i="2"/>
  <c r="N128" i="2"/>
  <c r="N93" i="2" s="1"/>
  <c r="M128" i="2"/>
  <c r="K128" i="2"/>
  <c r="J128" i="2"/>
  <c r="H128" i="2"/>
  <c r="G128" i="2"/>
  <c r="F128" i="2"/>
  <c r="L127" i="2"/>
  <c r="L125" i="2" s="1"/>
  <c r="I127" i="2"/>
  <c r="F127" i="2"/>
  <c r="N125" i="2"/>
  <c r="M125" i="2"/>
  <c r="K125" i="2"/>
  <c r="J125" i="2"/>
  <c r="I125" i="2"/>
  <c r="H125" i="2"/>
  <c r="G125" i="2"/>
  <c r="F125" i="2"/>
  <c r="L124" i="2"/>
  <c r="I124" i="2"/>
  <c r="F124" i="2"/>
  <c r="L123" i="2"/>
  <c r="I123" i="2"/>
  <c r="F123" i="2"/>
  <c r="L122" i="2"/>
  <c r="I122" i="2"/>
  <c r="F122" i="2"/>
  <c r="L121" i="2"/>
  <c r="L118" i="2" s="1"/>
  <c r="I121" i="2"/>
  <c r="F121" i="2"/>
  <c r="L120" i="2"/>
  <c r="I120" i="2"/>
  <c r="F120" i="2"/>
  <c r="N118" i="2"/>
  <c r="M118" i="2"/>
  <c r="K118" i="2"/>
  <c r="J118" i="2"/>
  <c r="I118" i="2"/>
  <c r="H118" i="2"/>
  <c r="G118" i="2"/>
  <c r="F118" i="2"/>
  <c r="L117" i="2"/>
  <c r="I117" i="2"/>
  <c r="F117" i="2"/>
  <c r="L116" i="2"/>
  <c r="I116" i="2"/>
  <c r="F116" i="2"/>
  <c r="L115" i="2"/>
  <c r="L113" i="2" s="1"/>
  <c r="I115" i="2"/>
  <c r="I113" i="2" s="1"/>
  <c r="I93" i="2" s="1"/>
  <c r="F115" i="2"/>
  <c r="N113" i="2"/>
  <c r="M113" i="2"/>
  <c r="K113" i="2"/>
  <c r="J113" i="2"/>
  <c r="H113" i="2"/>
  <c r="G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L105" i="2" s="1"/>
  <c r="I107" i="2"/>
  <c r="F107" i="2"/>
  <c r="N105" i="2"/>
  <c r="M105" i="2"/>
  <c r="K105" i="2"/>
  <c r="J105" i="2"/>
  <c r="I105" i="2"/>
  <c r="H105" i="2"/>
  <c r="G105" i="2"/>
  <c r="F105" i="2"/>
  <c r="L104" i="2"/>
  <c r="I104" i="2"/>
  <c r="F104" i="2"/>
  <c r="L103" i="2"/>
  <c r="I103" i="2"/>
  <c r="F103" i="2"/>
  <c r="L102" i="2"/>
  <c r="L99" i="2" s="1"/>
  <c r="I102" i="2"/>
  <c r="F102" i="2"/>
  <c r="L101" i="2"/>
  <c r="I101" i="2"/>
  <c r="F101" i="2"/>
  <c r="N99" i="2"/>
  <c r="M99" i="2"/>
  <c r="K99" i="2"/>
  <c r="J99" i="2"/>
  <c r="I99" i="2"/>
  <c r="H99" i="2"/>
  <c r="G99" i="2"/>
  <c r="F99" i="2"/>
  <c r="L98" i="2"/>
  <c r="I98" i="2"/>
  <c r="F98" i="2"/>
  <c r="L97" i="2"/>
  <c r="L95" i="2" s="1"/>
  <c r="I97" i="2"/>
  <c r="F97" i="2"/>
  <c r="N95" i="2"/>
  <c r="M95" i="2"/>
  <c r="K95" i="2"/>
  <c r="K93" i="2" s="1"/>
  <c r="J95" i="2"/>
  <c r="I95" i="2"/>
  <c r="H95" i="2"/>
  <c r="G95" i="2"/>
  <c r="F95" i="2"/>
  <c r="M93" i="2"/>
  <c r="J93" i="2"/>
  <c r="H93" i="2"/>
  <c r="G93" i="2"/>
  <c r="F93" i="2"/>
  <c r="L92" i="2"/>
  <c r="I92" i="2"/>
  <c r="F92" i="2"/>
  <c r="N90" i="2"/>
  <c r="M90" i="2"/>
  <c r="L90" i="2"/>
  <c r="K90" i="2"/>
  <c r="J90" i="2"/>
  <c r="I90" i="2"/>
  <c r="H90" i="2"/>
  <c r="G90" i="2"/>
  <c r="F90" i="2"/>
  <c r="L89" i="2"/>
  <c r="L87" i="2" s="1"/>
  <c r="I89" i="2"/>
  <c r="F89" i="2"/>
  <c r="N87" i="2"/>
  <c r="N64" i="2" s="1"/>
  <c r="M87" i="2"/>
  <c r="K87" i="2"/>
  <c r="J87" i="2"/>
  <c r="I87" i="2"/>
  <c r="H87" i="2"/>
  <c r="G87" i="2"/>
  <c r="F87" i="2"/>
  <c r="L86" i="2"/>
  <c r="L84" i="2" s="1"/>
  <c r="I86" i="2"/>
  <c r="F86" i="2"/>
  <c r="N84" i="2"/>
  <c r="M84" i="2"/>
  <c r="K84" i="2"/>
  <c r="J84" i="2"/>
  <c r="I84" i="2"/>
  <c r="H84" i="2"/>
  <c r="G84" i="2"/>
  <c r="F84" i="2"/>
  <c r="L83" i="2"/>
  <c r="L81" i="2" s="1"/>
  <c r="I83" i="2"/>
  <c r="F83" i="2"/>
  <c r="F81" i="2" s="1"/>
  <c r="N81" i="2"/>
  <c r="M81" i="2"/>
  <c r="K81" i="2"/>
  <c r="J81" i="2"/>
  <c r="I81" i="2"/>
  <c r="H81" i="2"/>
  <c r="G81" i="2"/>
  <c r="L80" i="2"/>
  <c r="L78" i="2" s="1"/>
  <c r="I80" i="2"/>
  <c r="F80" i="2"/>
  <c r="F78" i="2" s="1"/>
  <c r="N78" i="2"/>
  <c r="M78" i="2"/>
  <c r="K78" i="2"/>
  <c r="J78" i="2"/>
  <c r="I78" i="2"/>
  <c r="H78" i="2"/>
  <c r="G78" i="2"/>
  <c r="L77" i="2"/>
  <c r="I77" i="2"/>
  <c r="F77" i="2"/>
  <c r="L76" i="2"/>
  <c r="L74" i="2" s="1"/>
  <c r="I76" i="2"/>
  <c r="F76" i="2"/>
  <c r="N74" i="2"/>
  <c r="M74" i="2"/>
  <c r="K74" i="2"/>
  <c r="J74" i="2"/>
  <c r="I74" i="2"/>
  <c r="H74" i="2"/>
  <c r="G74" i="2"/>
  <c r="F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I70" i="2"/>
  <c r="F70" i="2"/>
  <c r="L69" i="2"/>
  <c r="I69" i="2"/>
  <c r="F69" i="2"/>
  <c r="L68" i="2"/>
  <c r="L66" i="2" s="1"/>
  <c r="I68" i="2"/>
  <c r="F68" i="2"/>
  <c r="N66" i="2"/>
  <c r="M66" i="2"/>
  <c r="M64" i="2" s="1"/>
  <c r="K66" i="2"/>
  <c r="J66" i="2"/>
  <c r="I66" i="2"/>
  <c r="H66" i="2"/>
  <c r="G66" i="2"/>
  <c r="F66" i="2"/>
  <c r="J64" i="2"/>
  <c r="I64" i="2"/>
  <c r="H64" i="2"/>
  <c r="G64" i="2"/>
  <c r="L63" i="2"/>
  <c r="I63" i="2"/>
  <c r="F63" i="2"/>
  <c r="N61" i="2"/>
  <c r="M61" i="2"/>
  <c r="L61" i="2"/>
  <c r="K61" i="2"/>
  <c r="J61" i="2"/>
  <c r="I61" i="2"/>
  <c r="H61" i="2"/>
  <c r="G61" i="2"/>
  <c r="F61" i="2"/>
  <c r="L60" i="2"/>
  <c r="I60" i="2"/>
  <c r="F60" i="2"/>
  <c r="N58" i="2"/>
  <c r="M58" i="2"/>
  <c r="L58" i="2"/>
  <c r="K58" i="2"/>
  <c r="J58" i="2"/>
  <c r="I58" i="2"/>
  <c r="H58" i="2"/>
  <c r="G58" i="2"/>
  <c r="F58" i="2"/>
  <c r="L57" i="2"/>
  <c r="I57" i="2"/>
  <c r="F57" i="2"/>
  <c r="N55" i="2"/>
  <c r="M55" i="2"/>
  <c r="L55" i="2"/>
  <c r="K55" i="2"/>
  <c r="J55" i="2"/>
  <c r="I55" i="2"/>
  <c r="H55" i="2"/>
  <c r="G55" i="2"/>
  <c r="F55" i="2"/>
  <c r="L54" i="2"/>
  <c r="L52" i="2" s="1"/>
  <c r="I54" i="2"/>
  <c r="F54" i="2"/>
  <c r="N52" i="2"/>
  <c r="M52" i="2"/>
  <c r="K52" i="2"/>
  <c r="J52" i="2"/>
  <c r="I52" i="2"/>
  <c r="H52" i="2"/>
  <c r="G52" i="2"/>
  <c r="F52" i="2"/>
  <c r="L51" i="2"/>
  <c r="I51" i="2"/>
  <c r="F51" i="2"/>
  <c r="N49" i="2"/>
  <c r="N47" i="2" s="1"/>
  <c r="M49" i="2"/>
  <c r="M47" i="2" s="1"/>
  <c r="L49" i="2"/>
  <c r="L47" i="2" s="1"/>
  <c r="K49" i="2"/>
  <c r="J49" i="2"/>
  <c r="I49" i="2"/>
  <c r="H49" i="2"/>
  <c r="H47" i="2" s="1"/>
  <c r="G49" i="2"/>
  <c r="G47" i="2" s="1"/>
  <c r="F49" i="2"/>
  <c r="F47" i="2" s="1"/>
  <c r="K47" i="2"/>
  <c r="J47" i="2"/>
  <c r="I47" i="2"/>
  <c r="L46" i="2"/>
  <c r="I46" i="2"/>
  <c r="F46" i="2"/>
  <c r="L45" i="2"/>
  <c r="I45" i="2"/>
  <c r="F45" i="2"/>
  <c r="N43" i="2"/>
  <c r="N41" i="2" s="1"/>
  <c r="M43" i="2"/>
  <c r="M41" i="2" s="1"/>
  <c r="L43" i="2"/>
  <c r="L41" i="2" s="1"/>
  <c r="K43" i="2"/>
  <c r="J43" i="2"/>
  <c r="I43" i="2"/>
  <c r="H43" i="2"/>
  <c r="H41" i="2" s="1"/>
  <c r="G43" i="2"/>
  <c r="G41" i="2" s="1"/>
  <c r="F43" i="2"/>
  <c r="F41" i="2" s="1"/>
  <c r="K41" i="2"/>
  <c r="J41" i="2"/>
  <c r="I41" i="2"/>
  <c r="L40" i="2"/>
  <c r="L38" i="2" s="1"/>
  <c r="I40" i="2"/>
  <c r="F40" i="2"/>
  <c r="F38" i="2" s="1"/>
  <c r="N38" i="2"/>
  <c r="M38" i="2"/>
  <c r="K38" i="2"/>
  <c r="J38" i="2"/>
  <c r="I38" i="2"/>
  <c r="H38" i="2"/>
  <c r="G38" i="2"/>
  <c r="L37" i="2"/>
  <c r="L35" i="2" s="1"/>
  <c r="I37" i="2"/>
  <c r="F37" i="2"/>
  <c r="F35" i="2" s="1"/>
  <c r="N35" i="2"/>
  <c r="M35" i="2"/>
  <c r="K35" i="2"/>
  <c r="J35" i="2"/>
  <c r="I35" i="2"/>
  <c r="H35" i="2"/>
  <c r="G35" i="2"/>
  <c r="L34" i="2"/>
  <c r="L32" i="2" s="1"/>
  <c r="I34" i="2"/>
  <c r="F34" i="2"/>
  <c r="F32" i="2" s="1"/>
  <c r="N32" i="2"/>
  <c r="M32" i="2"/>
  <c r="K32" i="2"/>
  <c r="J32" i="2"/>
  <c r="I32" i="2"/>
  <c r="H32" i="2"/>
  <c r="G32" i="2"/>
  <c r="L31" i="2"/>
  <c r="L29" i="2" s="1"/>
  <c r="I31" i="2"/>
  <c r="F31" i="2"/>
  <c r="F29" i="2" s="1"/>
  <c r="N29" i="2"/>
  <c r="M29" i="2"/>
  <c r="K29" i="2"/>
  <c r="J29" i="2"/>
  <c r="I29" i="2"/>
  <c r="H29" i="2"/>
  <c r="G29" i="2"/>
  <c r="L28" i="2"/>
  <c r="I28" i="2"/>
  <c r="F28" i="2"/>
  <c r="L27" i="2"/>
  <c r="I27" i="2"/>
  <c r="F27" i="2"/>
  <c r="L26" i="2"/>
  <c r="L24" i="2" s="1"/>
  <c r="I26" i="2"/>
  <c r="F26" i="2"/>
  <c r="F24" i="2" s="1"/>
  <c r="N24" i="2"/>
  <c r="M24" i="2"/>
  <c r="K24" i="2"/>
  <c r="J24" i="2"/>
  <c r="I24" i="2"/>
  <c r="H24" i="2"/>
  <c r="G24" i="2"/>
  <c r="L23" i="2"/>
  <c r="I23" i="2"/>
  <c r="F23" i="2"/>
  <c r="F20" i="2" s="1"/>
  <c r="L22" i="2"/>
  <c r="I22" i="2"/>
  <c r="F22" i="2"/>
  <c r="N20" i="2"/>
  <c r="M20" i="2"/>
  <c r="L20" i="2"/>
  <c r="K20" i="2"/>
  <c r="J20" i="2"/>
  <c r="I20" i="2"/>
  <c r="H20" i="2"/>
  <c r="G20" i="2"/>
  <c r="L19" i="2"/>
  <c r="I19" i="2"/>
  <c r="F19" i="2"/>
  <c r="L18" i="2"/>
  <c r="I18" i="2"/>
  <c r="F18" i="2"/>
  <c r="L17" i="2"/>
  <c r="I17" i="2"/>
  <c r="F17" i="2"/>
  <c r="N15" i="2"/>
  <c r="N13" i="2" s="1"/>
  <c r="M15" i="2"/>
  <c r="M13" i="2" s="1"/>
  <c r="M12" i="2" s="1"/>
  <c r="L15" i="2"/>
  <c r="K15" i="2"/>
  <c r="J15" i="2"/>
  <c r="I15" i="2"/>
  <c r="H15" i="2"/>
  <c r="H13" i="2" s="1"/>
  <c r="G15" i="2"/>
  <c r="G13" i="2" s="1"/>
  <c r="G12" i="2" s="1"/>
  <c r="D18" i="4" s="1"/>
  <c r="F15" i="2"/>
  <c r="K13" i="2"/>
  <c r="J13" i="2"/>
  <c r="J12" i="2" s="1"/>
  <c r="G18" i="4" s="1"/>
  <c r="I13" i="2"/>
  <c r="I12" i="2" s="1"/>
  <c r="J118" i="1"/>
  <c r="G118" i="1"/>
  <c r="D118" i="1"/>
  <c r="J117" i="1"/>
  <c r="G117" i="1"/>
  <c r="D117" i="1"/>
  <c r="J116" i="1"/>
  <c r="G116" i="1"/>
  <c r="D116" i="1"/>
  <c r="L115" i="1"/>
  <c r="K115" i="1"/>
  <c r="J115" i="1"/>
  <c r="I115" i="1"/>
  <c r="H115" i="1"/>
  <c r="G115" i="1"/>
  <c r="F115" i="1"/>
  <c r="E115" i="1"/>
  <c r="D115" i="1"/>
  <c r="J114" i="1"/>
  <c r="G114" i="1"/>
  <c r="D114" i="1"/>
  <c r="J113" i="1"/>
  <c r="J112" i="1" s="1"/>
  <c r="G113" i="1"/>
  <c r="D113" i="1"/>
  <c r="L112" i="1"/>
  <c r="I112" i="1"/>
  <c r="G112" i="1"/>
  <c r="F112" i="1"/>
  <c r="D112" i="1"/>
  <c r="J111" i="1"/>
  <c r="G111" i="1"/>
  <c r="D111" i="1"/>
  <c r="J110" i="1"/>
  <c r="J109" i="1" s="1"/>
  <c r="G110" i="1"/>
  <c r="D110" i="1"/>
  <c r="K109" i="1"/>
  <c r="H109" i="1"/>
  <c r="G109" i="1"/>
  <c r="E109" i="1"/>
  <c r="D109" i="1"/>
  <c r="J108" i="1"/>
  <c r="G108" i="1"/>
  <c r="D108" i="1"/>
  <c r="J107" i="1"/>
  <c r="J106" i="1" s="1"/>
  <c r="G107" i="1"/>
  <c r="D107" i="1"/>
  <c r="K106" i="1"/>
  <c r="H106" i="1"/>
  <c r="G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3" i="1" s="1"/>
  <c r="J82" i="1" s="1"/>
  <c r="G84" i="1"/>
  <c r="D84" i="1"/>
  <c r="D83" i="1" s="1"/>
  <c r="D82" i="1" s="1"/>
  <c r="K83" i="1"/>
  <c r="H83" i="1"/>
  <c r="G83" i="1"/>
  <c r="E83" i="1"/>
  <c r="K82" i="1"/>
  <c r="H82" i="1"/>
  <c r="G82" i="1"/>
  <c r="E82" i="1"/>
  <c r="J81" i="1"/>
  <c r="G81" i="1"/>
  <c r="D81" i="1"/>
  <c r="J80" i="1"/>
  <c r="J78" i="1" s="1"/>
  <c r="G80" i="1"/>
  <c r="D80" i="1"/>
  <c r="D78" i="1" s="1"/>
  <c r="J79" i="1"/>
  <c r="G79" i="1"/>
  <c r="G78" i="1" s="1"/>
  <c r="D79" i="1"/>
  <c r="K78" i="1"/>
  <c r="H78" i="1"/>
  <c r="E78" i="1"/>
  <c r="J77" i="1"/>
  <c r="G77" i="1"/>
  <c r="D77" i="1"/>
  <c r="J76" i="1"/>
  <c r="G76" i="1"/>
  <c r="D76" i="1"/>
  <c r="J75" i="1"/>
  <c r="J73" i="1" s="1"/>
  <c r="G75" i="1"/>
  <c r="D75" i="1"/>
  <c r="D73" i="1" s="1"/>
  <c r="J74" i="1"/>
  <c r="G74" i="1"/>
  <c r="G73" i="1" s="1"/>
  <c r="D74" i="1"/>
  <c r="K73" i="1"/>
  <c r="K68" i="1" s="1"/>
  <c r="H73" i="1"/>
  <c r="E73" i="1"/>
  <c r="J72" i="1"/>
  <c r="J71" i="1" s="1"/>
  <c r="G72" i="1"/>
  <c r="D72" i="1"/>
  <c r="D71" i="1" s="1"/>
  <c r="K71" i="1"/>
  <c r="H71" i="1"/>
  <c r="H68" i="1" s="1"/>
  <c r="G71" i="1"/>
  <c r="E71" i="1"/>
  <c r="J70" i="1"/>
  <c r="G70" i="1"/>
  <c r="G69" i="1" s="1"/>
  <c r="D70" i="1"/>
  <c r="L69" i="1"/>
  <c r="J69" i="1"/>
  <c r="I69" i="1"/>
  <c r="I68" i="1" s="1"/>
  <c r="F69" i="1"/>
  <c r="D69" i="1"/>
  <c r="L68" i="1"/>
  <c r="F68" i="1"/>
  <c r="E68" i="1"/>
  <c r="J67" i="1"/>
  <c r="G67" i="1"/>
  <c r="D67" i="1"/>
  <c r="J66" i="1"/>
  <c r="J65" i="1" s="1"/>
  <c r="G66" i="1"/>
  <c r="D66" i="1"/>
  <c r="L65" i="1"/>
  <c r="I65" i="1"/>
  <c r="G65" i="1"/>
  <c r="F65" i="1"/>
  <c r="D65" i="1"/>
  <c r="J64" i="1"/>
  <c r="G64" i="1"/>
  <c r="D64" i="1"/>
  <c r="J63" i="1"/>
  <c r="G63" i="1"/>
  <c r="D63" i="1"/>
  <c r="J62" i="1"/>
  <c r="G62" i="1"/>
  <c r="D62" i="1"/>
  <c r="J61" i="1"/>
  <c r="J60" i="1" s="1"/>
  <c r="J58" i="1" s="1"/>
  <c r="G61" i="1"/>
  <c r="D61" i="1"/>
  <c r="D60" i="1" s="1"/>
  <c r="D58" i="1" s="1"/>
  <c r="K60" i="1"/>
  <c r="H60" i="1"/>
  <c r="G60" i="1"/>
  <c r="E60" i="1"/>
  <c r="E58" i="1" s="1"/>
  <c r="E49" i="1" s="1"/>
  <c r="J59" i="1"/>
  <c r="G59" i="1"/>
  <c r="G58" i="1" s="1"/>
  <c r="D59" i="1"/>
  <c r="K58" i="1"/>
  <c r="H58" i="1"/>
  <c r="J57" i="1"/>
  <c r="J56" i="1" s="1"/>
  <c r="G57" i="1"/>
  <c r="D57" i="1"/>
  <c r="D56" i="1" s="1"/>
  <c r="L56" i="1"/>
  <c r="I56" i="1"/>
  <c r="G56" i="1"/>
  <c r="F56" i="1"/>
  <c r="J55" i="1"/>
  <c r="G55" i="1"/>
  <c r="G54" i="1" s="1"/>
  <c r="D55" i="1"/>
  <c r="K54" i="1"/>
  <c r="J54" i="1"/>
  <c r="H54" i="1"/>
  <c r="E54" i="1"/>
  <c r="D54" i="1"/>
  <c r="J53" i="1"/>
  <c r="J52" i="1" s="1"/>
  <c r="J49" i="1" s="1"/>
  <c r="G53" i="1"/>
  <c r="D53" i="1"/>
  <c r="D52" i="1" s="1"/>
  <c r="L52" i="1"/>
  <c r="I52" i="1"/>
  <c r="I49" i="1" s="1"/>
  <c r="G52" i="1"/>
  <c r="F52" i="1"/>
  <c r="J51" i="1"/>
  <c r="G51" i="1"/>
  <c r="G50" i="1" s="1"/>
  <c r="G49" i="1" s="1"/>
  <c r="D51" i="1"/>
  <c r="D50" i="1" s="1"/>
  <c r="K50" i="1"/>
  <c r="K49" i="1" s="1"/>
  <c r="J50" i="1"/>
  <c r="H50" i="1"/>
  <c r="H49" i="1" s="1"/>
  <c r="E50" i="1"/>
  <c r="L49" i="1"/>
  <c r="F49" i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D45" i="1"/>
  <c r="D44" i="1" s="1"/>
  <c r="D43" i="1" s="1"/>
  <c r="K44" i="1"/>
  <c r="H44" i="1"/>
  <c r="H43" i="1" s="1"/>
  <c r="H13" i="1" s="1"/>
  <c r="G44" i="1"/>
  <c r="E44" i="1"/>
  <c r="K43" i="1"/>
  <c r="G43" i="1"/>
  <c r="E43" i="1"/>
  <c r="J42" i="1"/>
  <c r="G42" i="1"/>
  <c r="D42" i="1"/>
  <c r="J41" i="1"/>
  <c r="J40" i="1" s="1"/>
  <c r="G41" i="1"/>
  <c r="D41" i="1"/>
  <c r="D40" i="1" s="1"/>
  <c r="K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J20" i="1" s="1"/>
  <c r="G22" i="1"/>
  <c r="D22" i="1"/>
  <c r="D20" i="1" s="1"/>
  <c r="J21" i="1"/>
  <c r="G21" i="1"/>
  <c r="G20" i="1" s="1"/>
  <c r="D21" i="1"/>
  <c r="K20" i="1"/>
  <c r="H20" i="1"/>
  <c r="E20" i="1"/>
  <c r="J19" i="1"/>
  <c r="J18" i="1" s="1"/>
  <c r="G19" i="1"/>
  <c r="D19" i="1"/>
  <c r="D18" i="1" s="1"/>
  <c r="K18" i="1"/>
  <c r="H18" i="1"/>
  <c r="G18" i="1"/>
  <c r="E18" i="1"/>
  <c r="J17" i="1"/>
  <c r="G17" i="1"/>
  <c r="D17" i="1"/>
  <c r="J16" i="1"/>
  <c r="J14" i="1" s="1"/>
  <c r="G16" i="1"/>
  <c r="D16" i="1"/>
  <c r="D14" i="1" s="1"/>
  <c r="J15" i="1"/>
  <c r="G15" i="1"/>
  <c r="G14" i="1" s="1"/>
  <c r="G13" i="1" s="1"/>
  <c r="D15" i="1"/>
  <c r="K14" i="1"/>
  <c r="K13" i="1" s="1"/>
  <c r="K12" i="1" s="1"/>
  <c r="J12" i="4" s="1"/>
  <c r="H14" i="1"/>
  <c r="E14" i="1"/>
  <c r="E13" i="1" s="1"/>
  <c r="E12" i="1" s="1"/>
  <c r="L12" i="1"/>
  <c r="F12" i="1"/>
  <c r="L14" i="5" l="1"/>
  <c r="L12" i="5" s="1"/>
  <c r="H12" i="1"/>
  <c r="G12" i="4" s="1"/>
  <c r="I12" i="1"/>
  <c r="L44" i="5"/>
  <c r="D12" i="4"/>
  <c r="D13" i="1"/>
  <c r="D49" i="1"/>
  <c r="G68" i="1"/>
  <c r="D68" i="1"/>
  <c r="J13" i="1"/>
  <c r="J68" i="1"/>
  <c r="F13" i="2"/>
  <c r="L13" i="2"/>
  <c r="G12" i="1"/>
  <c r="J45" i="3"/>
  <c r="J29" i="3" s="1"/>
  <c r="F64" i="2"/>
  <c r="H146" i="2"/>
  <c r="H12" i="2" s="1"/>
  <c r="N146" i="2"/>
  <c r="N12" i="2" s="1"/>
  <c r="F146" i="2"/>
  <c r="K166" i="2"/>
  <c r="H186" i="2"/>
  <c r="F186" i="2"/>
  <c r="L193" i="2"/>
  <c r="J40" i="3"/>
  <c r="J97" i="3"/>
  <c r="G16" i="5"/>
  <c r="J24" i="5"/>
  <c r="J22" i="5" s="1"/>
  <c r="L63" i="5"/>
  <c r="L55" i="5" s="1"/>
  <c r="J69" i="5"/>
  <c r="K12" i="5"/>
  <c r="J17" i="4" s="1"/>
  <c r="J60" i="5"/>
  <c r="J63" i="5"/>
  <c r="J55" i="5" s="1"/>
  <c r="D76" i="5"/>
  <c r="D74" i="5" s="1"/>
  <c r="G78" i="5"/>
  <c r="G82" i="5"/>
  <c r="L186" i="2"/>
  <c r="D14" i="3"/>
  <c r="D12" i="3" s="1"/>
  <c r="G138" i="3"/>
  <c r="L64" i="2"/>
  <c r="L93" i="2"/>
  <c r="L245" i="2"/>
  <c r="J107" i="3"/>
  <c r="D69" i="5"/>
  <c r="F63" i="5"/>
  <c r="F55" i="5" s="1"/>
  <c r="F44" i="5" s="1"/>
  <c r="F14" i="5" s="1"/>
  <c r="F12" i="5" s="1"/>
  <c r="J76" i="5"/>
  <c r="J74" i="5" s="1"/>
  <c r="K64" i="2"/>
  <c r="K12" i="2" s="1"/>
  <c r="H18" i="4" s="1"/>
  <c r="L128" i="2"/>
  <c r="N215" i="2"/>
  <c r="L229" i="2"/>
  <c r="J78" i="3"/>
  <c r="J72" i="3" s="1"/>
  <c r="J87" i="3"/>
  <c r="J115" i="3"/>
  <c r="K138" i="3"/>
  <c r="K14" i="3" s="1"/>
  <c r="K12" i="3" s="1"/>
  <c r="J18" i="4" s="1"/>
  <c r="J138" i="3"/>
  <c r="J46" i="5"/>
  <c r="G55" i="5"/>
  <c r="G44" i="5" s="1"/>
  <c r="G60" i="5"/>
  <c r="L166" i="2"/>
  <c r="N186" i="2"/>
  <c r="H215" i="2"/>
  <c r="F215" i="2"/>
  <c r="L220" i="2"/>
  <c r="L215" i="2" s="1"/>
  <c r="L276" i="2"/>
  <c r="G16" i="3"/>
  <c r="G14" i="3" s="1"/>
  <c r="G12" i="3" s="1"/>
  <c r="F18" i="4" s="1"/>
  <c r="J123" i="3"/>
  <c r="J169" i="3"/>
  <c r="J167" i="3" s="1"/>
  <c r="J16" i="5"/>
  <c r="J34" i="5"/>
  <c r="H12" i="5"/>
  <c r="D63" i="5"/>
  <c r="D55" i="5"/>
  <c r="D44" i="5" s="1"/>
  <c r="D14" i="5" s="1"/>
  <c r="D12" i="5" s="1"/>
  <c r="K18" i="4" l="1"/>
  <c r="K12" i="4"/>
  <c r="E18" i="4"/>
  <c r="E12" i="4"/>
  <c r="E17" i="4" s="1"/>
  <c r="J14" i="3"/>
  <c r="J12" i="3" s="1"/>
  <c r="J44" i="5"/>
  <c r="G14" i="5"/>
  <c r="J12" i="1"/>
  <c r="D12" i="1"/>
  <c r="G76" i="5"/>
  <c r="G74" i="5" s="1"/>
  <c r="L12" i="2"/>
  <c r="D17" i="4"/>
  <c r="H12" i="4"/>
  <c r="H17" i="4" s="1"/>
  <c r="J14" i="5"/>
  <c r="J12" i="5" s="1"/>
  <c r="F12" i="2"/>
  <c r="C18" i="4" s="1"/>
  <c r="F12" i="4"/>
  <c r="G17" i="4"/>
  <c r="G12" i="5" l="1"/>
  <c r="C12" i="4"/>
  <c r="C17" i="4" s="1"/>
  <c r="F17" i="4"/>
  <c r="I18" i="4"/>
  <c r="K17" i="4"/>
  <c r="I12" i="4"/>
  <c r="I17" i="4" s="1"/>
</calcChain>
</file>

<file path=xl/sharedStrings.xml><?xml version="1.0" encoding="utf-8"?>
<sst xmlns="http://schemas.openxmlformats.org/spreadsheetml/2006/main" count="2585" uniqueCount="724">
  <si>
    <t>ՀՀ ֆինանսների  նախար,   210008,   Արենի</t>
  </si>
  <si>
    <t>Հաշվետվություն</t>
  </si>
  <si>
    <t>Համայնքի բյուջեի եկամուտների կատարման վերաբերյալ</t>
  </si>
  <si>
    <t>(02/01/22 - 31/12/22թ.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</si>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</sst>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0" applyNumberFormat="0" applyFill="0" applyProtection="0">
      <alignment horizontal="center" vertical="center"/>
    </xf>
    <xf numFmtId="0" fontId="18" fillId="0" borderId="10" applyNumberFormat="0" applyFill="0" applyProtection="0">
      <alignment horizontal="center"/>
    </xf>
    <xf numFmtId="4" fontId="19" fillId="0" borderId="12" applyFill="0" applyProtection="0">
      <alignment horizontal="center" vertical="center"/>
    </xf>
    <xf numFmtId="4" fontId="20" fillId="0" borderId="11" applyFill="0" applyProtection="0">
      <alignment horizontal="center" vertical="center"/>
    </xf>
    <xf numFmtId="0" fontId="21" fillId="0" borderId="11" applyNumberFormat="0" applyFill="0" applyProtection="0">
      <alignment horizontal="left" vertical="center" wrapText="1"/>
    </xf>
    <xf numFmtId="0" fontId="21" fillId="0" borderId="12" applyNumberFormat="0" applyFill="0" applyProtection="0">
      <alignment horizontal="left" vertical="center" wrapText="1"/>
    </xf>
    <xf numFmtId="0" fontId="21" fillId="0" borderId="11" applyNumberFormat="0" applyFill="0" applyProtection="0">
      <alignment horizontal="center" vertical="center"/>
    </xf>
    <xf numFmtId="4" fontId="21" fillId="0" borderId="11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9" fillId="0" borderId="12" applyFill="0" applyProtection="0">
      <alignment horizontal="right" vertical="center"/>
    </xf>
    <xf numFmtId="4" fontId="22" fillId="0" borderId="11" applyFill="0" applyProtection="0">
      <alignment horizontal="left" vertical="center"/>
    </xf>
  </cellStyleXfs>
  <cellXfs count="14">
    <xf numFmtId="0" fontId="0" fillId="0" borderId="0" xfId="0"/>
    <xf numFmtId="0" fontId="0" fillId="0" borderId="10" xfId="42" applyFill="1" applyBorder="1"/>
    <xf numFmtId="0" fontId="18" fillId="0" borderId="10" xfId="44" applyFont="1" applyFill="1" applyBorder="1" applyAlignment="1">
      <alignment horizontal="center"/>
    </xf>
    <xf numFmtId="0" fontId="18" fillId="0" borderId="10" xfId="44" applyFont="1" applyFill="1" applyBorder="1" applyAlignment="1">
      <alignment horizontal="center"/>
    </xf>
    <xf numFmtId="0" fontId="18" fillId="0" borderId="10" xfId="43" applyFont="1" applyFill="1" applyBorder="1" applyAlignment="1">
      <alignment horizontal="center" vertical="center"/>
    </xf>
    <xf numFmtId="4" fontId="19" fillId="0" borderId="12" xfId="52" applyNumberFormat="1" applyFont="1" applyFill="1" applyBorder="1" applyAlignment="1">
      <alignment horizontal="right" vertical="center"/>
    </xf>
    <xf numFmtId="4" fontId="19" fillId="0" borderId="12" xfId="45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0" fontId="19" fillId="0" borderId="11" xfId="51" applyFont="1" applyFill="1" applyBorder="1" applyAlignment="1">
      <alignment horizontal="right" vertical="center"/>
    </xf>
    <xf numFmtId="0" fontId="21" fillId="0" borderId="11" xfId="49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3" fontId="21" fillId="0" borderId="11" xfId="50" applyNumberFormat="1" applyFont="1" applyFill="1" applyBorder="1" applyAlignment="1">
      <alignment horizontal="right" vertical="center"/>
    </xf>
    <xf numFmtId="3" fontId="21" fillId="0" borderId="11" xfId="49" applyNumberFormat="1" applyFont="1" applyFill="1" applyBorder="1" applyAlignment="1">
      <alignment horizontal="center" vertical="center"/>
    </xf>
    <xf numFmtId="3" fontId="0" fillId="0" borderId="10" xfId="42" applyNumberFormat="1" applyFill="1" applyBorder="1"/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ldBord_900" xfId="46"/>
    <cellStyle name="cntr_arm10_Bord_900" xfId="49"/>
    <cellStyle name="cntr_arm10_BordGrey_900" xfId="45"/>
    <cellStyle name="cntr_arm10bld_900" xfId="43"/>
    <cellStyle name="cntrBtm_arm10bld_900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ft_arm10_Brd_900" xfId="53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rgt_arm10_BordGrey_900" xfId="52"/>
    <cellStyle name="rgt_arm14_bld_900" xfId="51"/>
    <cellStyle name="rgt_arm14_Money_900" xfId="50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zoomScaleSheetLayoutView="100" workbookViewId="0">
      <selection activeCell="D5" sqref="D1:L1048576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8.28515625" style="1" customWidth="1"/>
    <col min="4" max="12" width="13.28515625" style="1" customWidth="1"/>
    <col min="13" max="14" width="19" style="1" customWidth="1"/>
    <col min="15" max="16384" width="9.140625" style="1"/>
  </cols>
  <sheetData>
    <row r="1" spans="1:12" ht="27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835900402</v>
      </c>
      <c r="E12" s="11">
        <f t="shared" si="0"/>
        <v>481536500</v>
      </c>
      <c r="F12" s="11">
        <f t="shared" si="0"/>
        <v>354363902</v>
      </c>
      <c r="G12" s="11">
        <f t="shared" si="0"/>
        <v>1152866902</v>
      </c>
      <c r="H12" s="11">
        <f t="shared" si="0"/>
        <v>504770600</v>
      </c>
      <c r="I12" s="11">
        <f t="shared" si="0"/>
        <v>736860302</v>
      </c>
      <c r="J12" s="11">
        <f t="shared" si="0"/>
        <v>1129503008</v>
      </c>
      <c r="K12" s="11">
        <f t="shared" si="0"/>
        <v>510467707</v>
      </c>
      <c r="L12" s="11">
        <f t="shared" si="0"/>
        <v>707799301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85093000</v>
      </c>
      <c r="E13" s="11">
        <f>SUM(E14,E18,E20,E40,E43)</f>
        <v>85093000</v>
      </c>
      <c r="F13" s="11" t="s">
        <v>23</v>
      </c>
      <c r="G13" s="11">
        <f>SUM(G14,G18,G20,G40,G43)</f>
        <v>91093000</v>
      </c>
      <c r="H13" s="11">
        <f>SUM(H14,H18,H20,H40,H43)</f>
        <v>91093000</v>
      </c>
      <c r="I13" s="11" t="s">
        <v>23</v>
      </c>
      <c r="J13" s="11">
        <f>SUM(J14,J18,J20,J40,J43)</f>
        <v>94371266</v>
      </c>
      <c r="K13" s="11">
        <f>SUM(K14,K18,K20,K40,K43)</f>
        <v>94371266</v>
      </c>
      <c r="L13" s="11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25869000</v>
      </c>
      <c r="E14" s="11">
        <f>SUM(E15,E16,E17)</f>
        <v>25869000</v>
      </c>
      <c r="F14" s="11" t="s">
        <v>23</v>
      </c>
      <c r="G14" s="11">
        <f>SUM(G15,G16,G17)</f>
        <v>25869000</v>
      </c>
      <c r="H14" s="11">
        <f>SUM(H15,H16,H17)</f>
        <v>25869000</v>
      </c>
      <c r="I14" s="11" t="s">
        <v>23</v>
      </c>
      <c r="J14" s="11">
        <f>SUM(J15,J16,J17)</f>
        <v>27011583</v>
      </c>
      <c r="K14" s="11">
        <f>SUM(K15,K16,K17)</f>
        <v>27011583</v>
      </c>
      <c r="L14" s="11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1480000</v>
      </c>
      <c r="E15" s="11">
        <v>1480000</v>
      </c>
      <c r="F15" s="11" t="s">
        <v>23</v>
      </c>
      <c r="G15" s="11">
        <f>SUM(H15,I15)</f>
        <v>1480000</v>
      </c>
      <c r="H15" s="11">
        <v>1480000</v>
      </c>
      <c r="I15" s="11" t="s">
        <v>23</v>
      </c>
      <c r="J15" s="11">
        <f>SUM(K15,L15)</f>
        <v>1804650</v>
      </c>
      <c r="K15" s="11">
        <v>1804650</v>
      </c>
      <c r="L15" s="11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0</v>
      </c>
      <c r="E16" s="11">
        <v>0</v>
      </c>
      <c r="F16" s="11" t="s">
        <v>23</v>
      </c>
      <c r="G16" s="11">
        <f>SUM(H16,I16)</f>
        <v>0</v>
      </c>
      <c r="H16" s="11">
        <v>0</v>
      </c>
      <c r="I16" s="11" t="s">
        <v>23</v>
      </c>
      <c r="J16" s="11">
        <f>SUM(K16,L16)</f>
        <v>2651998</v>
      </c>
      <c r="K16" s="11">
        <v>2651998</v>
      </c>
      <c r="L16" s="11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24389000</v>
      </c>
      <c r="E17" s="11">
        <v>24389000</v>
      </c>
      <c r="F17" s="11" t="s">
        <v>23</v>
      </c>
      <c r="G17" s="11">
        <f>SUM(H17,I17)</f>
        <v>24389000</v>
      </c>
      <c r="H17" s="11">
        <v>24389000</v>
      </c>
      <c r="I17" s="11" t="s">
        <v>23</v>
      </c>
      <c r="J17" s="11">
        <f>SUM(K17,L17)</f>
        <v>22554935</v>
      </c>
      <c r="K17" s="11">
        <v>22554935</v>
      </c>
      <c r="L17" s="11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55428000</v>
      </c>
      <c r="E18" s="11">
        <f>SUM(E19)</f>
        <v>55428000</v>
      </c>
      <c r="F18" s="11" t="s">
        <v>23</v>
      </c>
      <c r="G18" s="11">
        <f>SUM(G19)</f>
        <v>55428000</v>
      </c>
      <c r="H18" s="11">
        <f>SUM(H19)</f>
        <v>55428000</v>
      </c>
      <c r="I18" s="11" t="s">
        <v>23</v>
      </c>
      <c r="J18" s="11">
        <f>SUM(J19)</f>
        <v>56502373</v>
      </c>
      <c r="K18" s="11">
        <f>SUM(K19)</f>
        <v>56502373</v>
      </c>
      <c r="L18" s="11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55428000</v>
      </c>
      <c r="E19" s="11">
        <v>55428000</v>
      </c>
      <c r="F19" s="11" t="s">
        <v>23</v>
      </c>
      <c r="G19" s="11">
        <f>SUM(H19,I19)</f>
        <v>55428000</v>
      </c>
      <c r="H19" s="11">
        <v>55428000</v>
      </c>
      <c r="I19" s="11" t="s">
        <v>23</v>
      </c>
      <c r="J19" s="11">
        <f>SUM(K19,L19)</f>
        <v>56502373</v>
      </c>
      <c r="K19" s="11">
        <v>56502373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3796000</v>
      </c>
      <c r="E20" s="11">
        <f>SUM(E21:E39)</f>
        <v>3796000</v>
      </c>
      <c r="F20" s="11" t="s">
        <v>23</v>
      </c>
      <c r="G20" s="11">
        <f>SUM(G21:G39)</f>
        <v>9796000</v>
      </c>
      <c r="H20" s="11">
        <f>SUM(H21:H39)</f>
        <v>9796000</v>
      </c>
      <c r="I20" s="11" t="s">
        <v>23</v>
      </c>
      <c r="J20" s="11">
        <f>SUM(J21:J39)</f>
        <v>10857310</v>
      </c>
      <c r="K20" s="11">
        <f>SUM(K21:K39)</f>
        <v>10857310</v>
      </c>
      <c r="L20" s="11" t="s">
        <v>23</v>
      </c>
    </row>
    <row r="21" spans="1:12" ht="39.950000000000003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0</v>
      </c>
      <c r="E21" s="11">
        <v>0</v>
      </c>
      <c r="F21" s="11" t="s">
        <v>23</v>
      </c>
      <c r="G21" s="11">
        <f t="shared" ref="G21:G39" si="2">SUM(H21,I21)</f>
        <v>0</v>
      </c>
      <c r="H21" s="11">
        <v>0</v>
      </c>
      <c r="I21" s="11" t="s">
        <v>23</v>
      </c>
      <c r="J21" s="11">
        <f t="shared" ref="J21:J39" si="3"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11303</v>
      </c>
      <c r="B23" s="10" t="s">
        <v>36</v>
      </c>
      <c r="C23" s="9"/>
      <c r="D23" s="11">
        <f t="shared" si="1"/>
        <v>0</v>
      </c>
      <c r="E23" s="11">
        <v>0</v>
      </c>
      <c r="F23" s="11" t="s">
        <v>23</v>
      </c>
      <c r="G23" s="11">
        <f t="shared" si="2"/>
        <v>0</v>
      </c>
      <c r="H23" s="11">
        <v>0</v>
      </c>
      <c r="I23" s="11" t="s">
        <v>23</v>
      </c>
      <c r="J23" s="11">
        <f t="shared" si="3"/>
        <v>0</v>
      </c>
      <c r="K23" s="11">
        <v>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0</v>
      </c>
      <c r="E24" s="11">
        <v>0</v>
      </c>
      <c r="F24" s="11" t="s">
        <v>23</v>
      </c>
      <c r="G24" s="11">
        <f t="shared" si="2"/>
        <v>0</v>
      </c>
      <c r="H24" s="11">
        <v>0</v>
      </c>
      <c r="I24" s="11" t="s">
        <v>23</v>
      </c>
      <c r="J24" s="11">
        <f t="shared" si="3"/>
        <v>0</v>
      </c>
      <c r="K24" s="11">
        <v>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3796000</v>
      </c>
      <c r="E27" s="11">
        <v>3796000</v>
      </c>
      <c r="F27" s="11" t="s">
        <v>23</v>
      </c>
      <c r="G27" s="11">
        <f t="shared" si="2"/>
        <v>9796000</v>
      </c>
      <c r="H27" s="11">
        <v>9796000</v>
      </c>
      <c r="I27" s="11" t="s">
        <v>23</v>
      </c>
      <c r="J27" s="11">
        <f t="shared" si="3"/>
        <v>10857310</v>
      </c>
      <c r="K27" s="11">
        <v>10857310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950000000000003" customHeight="1" x14ac:dyDescent="0.25">
      <c r="A30" s="9">
        <v>11310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950000000000003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950000000000003" customHeight="1" x14ac:dyDescent="0.25">
      <c r="A33" s="9">
        <v>11313</v>
      </c>
      <c r="B33" s="10" t="s">
        <v>46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11319</v>
      </c>
      <c r="B39" s="10" t="s">
        <v>52</v>
      </c>
      <c r="C39" s="9"/>
      <c r="D39" s="11">
        <f t="shared" si="1"/>
        <v>0</v>
      </c>
      <c r="E39" s="11">
        <v>0</v>
      </c>
      <c r="F39" s="11" t="s">
        <v>23</v>
      </c>
      <c r="G39" s="11">
        <f t="shared" si="2"/>
        <v>0</v>
      </c>
      <c r="H39" s="11">
        <v>0</v>
      </c>
      <c r="I39" s="11" t="s">
        <v>23</v>
      </c>
      <c r="J39" s="11">
        <f t="shared" si="3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1">
        <f>SUM(G41,G42)</f>
        <v>0</v>
      </c>
      <c r="H40" s="11">
        <f>SUM(H41,H42)</f>
        <v>0</v>
      </c>
      <c r="I40" s="11" t="s">
        <v>23</v>
      </c>
      <c r="J40" s="11">
        <f>SUM(J41,J42)</f>
        <v>0</v>
      </c>
      <c r="K40" s="11">
        <f>SUM(K41,K42)</f>
        <v>0</v>
      </c>
      <c r="L40" s="11" t="s">
        <v>23</v>
      </c>
    </row>
    <row r="41" spans="1:12" ht="39.950000000000003" customHeight="1" x14ac:dyDescent="0.25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950000000000003" customHeight="1" x14ac:dyDescent="0.25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689863002</v>
      </c>
      <c r="E49" s="11">
        <f t="shared" si="4"/>
        <v>340499100</v>
      </c>
      <c r="F49" s="11">
        <f t="shared" si="4"/>
        <v>349363902</v>
      </c>
      <c r="G49" s="11">
        <f t="shared" si="4"/>
        <v>987329502</v>
      </c>
      <c r="H49" s="11">
        <f t="shared" si="4"/>
        <v>344233200</v>
      </c>
      <c r="I49" s="11">
        <f t="shared" si="4"/>
        <v>643096302</v>
      </c>
      <c r="J49" s="11">
        <f t="shared" si="4"/>
        <v>957732401</v>
      </c>
      <c r="K49" s="11">
        <f t="shared" si="4"/>
        <v>344227100</v>
      </c>
      <c r="L49" s="11">
        <f t="shared" si="4"/>
        <v>613505301</v>
      </c>
    </row>
    <row r="50" spans="1:12" ht="39.950000000000003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340499100</v>
      </c>
      <c r="E58" s="11">
        <f>SUM(E59,E60,E63,E64)</f>
        <v>340499100</v>
      </c>
      <c r="F58" s="11" t="s">
        <v>23</v>
      </c>
      <c r="G58" s="11">
        <f>SUM(G59,G60,G63,G64)</f>
        <v>344233200</v>
      </c>
      <c r="H58" s="11">
        <f>SUM(H59,H60,H63,H64)</f>
        <v>344233200</v>
      </c>
      <c r="I58" s="11" t="s">
        <v>23</v>
      </c>
      <c r="J58" s="11">
        <f>SUM(J59,J60,J63,J64)</f>
        <v>344227100</v>
      </c>
      <c r="K58" s="11">
        <f>SUM(K59,K60,K63,K64)</f>
        <v>344227100</v>
      </c>
      <c r="L58" s="11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337792500</v>
      </c>
      <c r="E59" s="11">
        <v>337792500</v>
      </c>
      <c r="F59" s="11" t="s">
        <v>23</v>
      </c>
      <c r="G59" s="11">
        <f>SUM(H59,I59)</f>
        <v>337792500</v>
      </c>
      <c r="H59" s="11">
        <v>337792500</v>
      </c>
      <c r="I59" s="11" t="s">
        <v>23</v>
      </c>
      <c r="J59" s="11">
        <f>SUM(K59,L59)</f>
        <v>337792500</v>
      </c>
      <c r="K59" s="11">
        <v>337792500</v>
      </c>
      <c r="L59" s="11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2052900</v>
      </c>
      <c r="E60" s="11">
        <f>SUM(E61:E62)</f>
        <v>2052900</v>
      </c>
      <c r="F60" s="11" t="s">
        <v>23</v>
      </c>
      <c r="G60" s="11">
        <f>SUM(G61:G62)</f>
        <v>2052900</v>
      </c>
      <c r="H60" s="11">
        <f>SUM(H61:H62)</f>
        <v>2052900</v>
      </c>
      <c r="I60" s="11" t="s">
        <v>23</v>
      </c>
      <c r="J60" s="11">
        <f>SUM(J61:J62)</f>
        <v>2052900</v>
      </c>
      <c r="K60" s="11">
        <f>SUM(K61:K62)</f>
        <v>2052900</v>
      </c>
      <c r="L60" s="11" t="s">
        <v>23</v>
      </c>
    </row>
    <row r="61" spans="1:12" ht="39.950000000000003" customHeight="1" x14ac:dyDescent="0.25">
      <c r="A61" s="9">
        <v>1253</v>
      </c>
      <c r="B61" s="10" t="s">
        <v>82</v>
      </c>
      <c r="C61" s="9"/>
      <c r="D61" s="11">
        <f>SUM(E61,F61)</f>
        <v>2052900</v>
      </c>
      <c r="E61" s="11">
        <v>2052900</v>
      </c>
      <c r="F61" s="11" t="s">
        <v>23</v>
      </c>
      <c r="G61" s="11">
        <f>SUM(H61,I61)</f>
        <v>2052900</v>
      </c>
      <c r="H61" s="11">
        <v>2052900</v>
      </c>
      <c r="I61" s="11" t="s">
        <v>23</v>
      </c>
      <c r="J61" s="11">
        <f>SUM(K61,L61)</f>
        <v>2052900</v>
      </c>
      <c r="K61" s="11">
        <v>2052900</v>
      </c>
      <c r="L61" s="11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653700</v>
      </c>
      <c r="E63" s="11">
        <v>653700</v>
      </c>
      <c r="F63" s="11" t="s">
        <v>23</v>
      </c>
      <c r="G63" s="11">
        <f>SUM(H63,I63)</f>
        <v>4387800</v>
      </c>
      <c r="H63" s="11">
        <v>4387800</v>
      </c>
      <c r="I63" s="11" t="s">
        <v>23</v>
      </c>
      <c r="J63" s="11">
        <f>SUM(K63,L63)</f>
        <v>4381700</v>
      </c>
      <c r="K63" s="11">
        <v>4381700</v>
      </c>
      <c r="L63" s="11" t="s">
        <v>23</v>
      </c>
    </row>
    <row r="64" spans="1:12" ht="39.950000000000003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349363902</v>
      </c>
      <c r="E65" s="11" t="s">
        <v>23</v>
      </c>
      <c r="F65" s="11">
        <f>SUM(F66,F67)</f>
        <v>349363902</v>
      </c>
      <c r="G65" s="11">
        <f>SUM(G66,G67)</f>
        <v>643096302</v>
      </c>
      <c r="H65" s="11" t="s">
        <v>23</v>
      </c>
      <c r="I65" s="11">
        <f>SUM(I66,I67)</f>
        <v>643096302</v>
      </c>
      <c r="J65" s="11">
        <f>SUM(J66,J67)</f>
        <v>613505301</v>
      </c>
      <c r="K65" s="11" t="s">
        <v>23</v>
      </c>
      <c r="L65" s="11">
        <f>SUM(L66,L67)</f>
        <v>613505301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349363902</v>
      </c>
      <c r="E66" s="11" t="s">
        <v>23</v>
      </c>
      <c r="F66" s="11">
        <v>349363902</v>
      </c>
      <c r="G66" s="11">
        <f>SUM(H66,I66)</f>
        <v>643096302</v>
      </c>
      <c r="H66" s="11" t="s">
        <v>23</v>
      </c>
      <c r="I66" s="11">
        <v>643096302</v>
      </c>
      <c r="J66" s="11">
        <f>SUM(K66,L66)</f>
        <v>613505301</v>
      </c>
      <c r="K66" s="11" t="s">
        <v>23</v>
      </c>
      <c r="L66" s="11">
        <v>613505301</v>
      </c>
    </row>
    <row r="67" spans="1:12" ht="39.950000000000003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60944400</v>
      </c>
      <c r="E68" s="11">
        <f t="shared" si="5"/>
        <v>55944400</v>
      </c>
      <c r="F68" s="11">
        <f t="shared" si="5"/>
        <v>5000000</v>
      </c>
      <c r="G68" s="11">
        <f t="shared" si="5"/>
        <v>74444400</v>
      </c>
      <c r="H68" s="11">
        <f t="shared" si="5"/>
        <v>69444400</v>
      </c>
      <c r="I68" s="11">
        <f t="shared" si="5"/>
        <v>93764000</v>
      </c>
      <c r="J68" s="11">
        <f t="shared" si="5"/>
        <v>77399341</v>
      </c>
      <c r="K68" s="11">
        <f t="shared" si="5"/>
        <v>71869341</v>
      </c>
      <c r="L68" s="11">
        <f t="shared" si="5"/>
        <v>94294000</v>
      </c>
    </row>
    <row r="69" spans="1:12" ht="39.950000000000003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19484400</v>
      </c>
      <c r="E73" s="11">
        <f>SUM(E74:E77)</f>
        <v>19484400</v>
      </c>
      <c r="F73" s="11" t="s">
        <v>23</v>
      </c>
      <c r="G73" s="11">
        <f>SUM(G74:G77)</f>
        <v>19484400</v>
      </c>
      <c r="H73" s="11">
        <f>SUM(H74:H77)</f>
        <v>19484400</v>
      </c>
      <c r="I73" s="11" t="s">
        <v>23</v>
      </c>
      <c r="J73" s="11">
        <f>SUM(J74:J77)</f>
        <v>21318716</v>
      </c>
      <c r="K73" s="11">
        <f>SUM(K74:K77)</f>
        <v>21318716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18344400</v>
      </c>
      <c r="E74" s="11">
        <v>18344400</v>
      </c>
      <c r="F74" s="11" t="s">
        <v>23</v>
      </c>
      <c r="G74" s="11">
        <f>SUM(H74,I74)</f>
        <v>18344400</v>
      </c>
      <c r="H74" s="11">
        <v>18344400</v>
      </c>
      <c r="I74" s="11" t="s">
        <v>23</v>
      </c>
      <c r="J74" s="11">
        <f>SUM(K74,L74)</f>
        <v>20071316</v>
      </c>
      <c r="K74" s="11">
        <v>20071316</v>
      </c>
      <c r="L74" s="11" t="s">
        <v>23</v>
      </c>
    </row>
    <row r="75" spans="1:12" ht="39.950000000000003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1">
        <f>SUM(E77,F77)</f>
        <v>1140000</v>
      </c>
      <c r="E77" s="11">
        <v>1140000</v>
      </c>
      <c r="F77" s="11" t="s">
        <v>23</v>
      </c>
      <c r="G77" s="11">
        <f>SUM(H77,I77)</f>
        <v>1140000</v>
      </c>
      <c r="H77" s="11">
        <v>1140000</v>
      </c>
      <c r="I77" s="11" t="s">
        <v>23</v>
      </c>
      <c r="J77" s="11">
        <f>SUM(K77,L77)</f>
        <v>1247400</v>
      </c>
      <c r="K77" s="11">
        <v>1247400</v>
      </c>
      <c r="L77" s="11" t="s">
        <v>23</v>
      </c>
    </row>
    <row r="78" spans="1:12" ht="39.950000000000003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1">
        <f>SUM(G79,G80,G81)</f>
        <v>0</v>
      </c>
      <c r="H78" s="11">
        <f>SUM(H79,H80,H81)</f>
        <v>0</v>
      </c>
      <c r="I78" s="11" t="s">
        <v>23</v>
      </c>
      <c r="J78" s="11">
        <f>SUM(J79,J80,J81)</f>
        <v>0</v>
      </c>
      <c r="K78" s="11">
        <f>SUM(K79,K80,K81)</f>
        <v>0</v>
      </c>
      <c r="L78" s="11" t="s">
        <v>23</v>
      </c>
    </row>
    <row r="79" spans="1:12" ht="39.950000000000003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26460000</v>
      </c>
      <c r="E82" s="11">
        <f>SUM(E83,E104,E105)</f>
        <v>26460000</v>
      </c>
      <c r="F82" s="11" t="s">
        <v>23</v>
      </c>
      <c r="G82" s="11">
        <f>SUM(G83,G104,G105)</f>
        <v>26460000</v>
      </c>
      <c r="H82" s="11">
        <f>SUM(H83,H104,H105)</f>
        <v>26460000</v>
      </c>
      <c r="I82" s="11" t="s">
        <v>23</v>
      </c>
      <c r="J82" s="11">
        <f>SUM(J83,J104,J105)</f>
        <v>26153202</v>
      </c>
      <c r="K82" s="11">
        <f>SUM(K83,K104,K105)</f>
        <v>26153202</v>
      </c>
      <c r="L82" s="11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26460000</v>
      </c>
      <c r="E83" s="11">
        <f>SUM(E84:E103)</f>
        <v>26460000</v>
      </c>
      <c r="F83" s="11" t="s">
        <v>23</v>
      </c>
      <c r="G83" s="11">
        <f>SUM(G84:G103)</f>
        <v>26460000</v>
      </c>
      <c r="H83" s="11">
        <f>SUM(H84:H103)</f>
        <v>26460000</v>
      </c>
      <c r="I83" s="11" t="s">
        <v>23</v>
      </c>
      <c r="J83" s="11">
        <f>SUM(J84:J103)</f>
        <v>26153202</v>
      </c>
      <c r="K83" s="11">
        <f>SUM(K84:K103)</f>
        <v>26153202</v>
      </c>
      <c r="L83" s="11" t="s">
        <v>23</v>
      </c>
    </row>
    <row r="84" spans="1:12" ht="39.950000000000003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1">
        <f t="shared" ref="G84:G105" si="7">SUM(H84,I84)</f>
        <v>0</v>
      </c>
      <c r="H84" s="11">
        <v>0</v>
      </c>
      <c r="I84" s="11" t="s">
        <v>23</v>
      </c>
      <c r="J84" s="11">
        <f t="shared" ref="J84:J105" si="8"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950000000000003" customHeight="1" x14ac:dyDescent="0.25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950000000000003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5620000</v>
      </c>
      <c r="E90" s="11">
        <v>5620000</v>
      </c>
      <c r="F90" s="11" t="s">
        <v>23</v>
      </c>
      <c r="G90" s="11">
        <f t="shared" si="7"/>
        <v>5620000</v>
      </c>
      <c r="H90" s="11">
        <v>5620000</v>
      </c>
      <c r="I90" s="11" t="s">
        <v>23</v>
      </c>
      <c r="J90" s="11">
        <f t="shared" si="8"/>
        <v>5623268</v>
      </c>
      <c r="K90" s="11">
        <v>5623268</v>
      </c>
      <c r="L90" s="11" t="s">
        <v>23</v>
      </c>
    </row>
    <row r="91" spans="1:12" ht="39.950000000000003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10730000</v>
      </c>
      <c r="E93" s="11">
        <v>10730000</v>
      </c>
      <c r="F93" s="11" t="s">
        <v>23</v>
      </c>
      <c r="G93" s="11">
        <f t="shared" si="7"/>
        <v>10730000</v>
      </c>
      <c r="H93" s="11">
        <v>10730000</v>
      </c>
      <c r="I93" s="11" t="s">
        <v>23</v>
      </c>
      <c r="J93" s="11">
        <f t="shared" si="8"/>
        <v>10730885</v>
      </c>
      <c r="K93" s="11">
        <v>10730885</v>
      </c>
      <c r="L93" s="11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1620000</v>
      </c>
      <c r="E94" s="11">
        <v>1620000</v>
      </c>
      <c r="F94" s="11" t="s">
        <v>23</v>
      </c>
      <c r="G94" s="11">
        <f t="shared" si="7"/>
        <v>1620000</v>
      </c>
      <c r="H94" s="11">
        <v>1620000</v>
      </c>
      <c r="I94" s="11" t="s">
        <v>23</v>
      </c>
      <c r="J94" s="11">
        <f t="shared" si="8"/>
        <v>1432390</v>
      </c>
      <c r="K94" s="11">
        <v>1432390</v>
      </c>
      <c r="L94" s="11" t="s">
        <v>23</v>
      </c>
    </row>
    <row r="95" spans="1:12" ht="39.950000000000003" customHeight="1" x14ac:dyDescent="0.25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6490000</v>
      </c>
      <c r="E96" s="11">
        <v>6490000</v>
      </c>
      <c r="F96" s="11" t="s">
        <v>23</v>
      </c>
      <c r="G96" s="11">
        <f t="shared" si="7"/>
        <v>6490000</v>
      </c>
      <c r="H96" s="11">
        <v>6490000</v>
      </c>
      <c r="I96" s="11" t="s">
        <v>23</v>
      </c>
      <c r="J96" s="11">
        <f t="shared" si="8"/>
        <v>6358159</v>
      </c>
      <c r="K96" s="11">
        <v>6358159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2000000</v>
      </c>
      <c r="E97" s="11">
        <v>2000000</v>
      </c>
      <c r="F97" s="11" t="s">
        <v>23</v>
      </c>
      <c r="G97" s="11">
        <f t="shared" si="7"/>
        <v>2000000</v>
      </c>
      <c r="H97" s="11">
        <v>2000000</v>
      </c>
      <c r="I97" s="11" t="s">
        <v>23</v>
      </c>
      <c r="J97" s="11">
        <f t="shared" si="8"/>
        <v>2008500</v>
      </c>
      <c r="K97" s="11">
        <v>2008500</v>
      </c>
      <c r="L97" s="11" t="s">
        <v>23</v>
      </c>
    </row>
    <row r="98" spans="1:12" ht="39.950000000000003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 x14ac:dyDescent="0.25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950000000000003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 x14ac:dyDescent="0.25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950000000000003" customHeight="1" x14ac:dyDescent="0.25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950000000000003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39.950000000000003" customHeight="1" x14ac:dyDescent="0.25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950000000000003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5000000</v>
      </c>
      <c r="E112" s="11" t="s">
        <v>23</v>
      </c>
      <c r="F112" s="11">
        <f>SUM(F113,F114)</f>
        <v>5000000</v>
      </c>
      <c r="G112" s="11">
        <f>SUM(G113,G114)</f>
        <v>5000000</v>
      </c>
      <c r="H112" s="11" t="s">
        <v>23</v>
      </c>
      <c r="I112" s="11">
        <f>SUM(I113,I114)</f>
        <v>5000000</v>
      </c>
      <c r="J112" s="11">
        <f>SUM(J113,J114)</f>
        <v>5530000</v>
      </c>
      <c r="K112" s="11" t="s">
        <v>23</v>
      </c>
      <c r="L112" s="11">
        <f>SUM(L113,L114)</f>
        <v>5530000</v>
      </c>
    </row>
    <row r="113" spans="1:12" ht="39.950000000000003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5000000</v>
      </c>
      <c r="E114" s="11" t="s">
        <v>23</v>
      </c>
      <c r="F114" s="11">
        <v>5000000</v>
      </c>
      <c r="G114" s="11">
        <f>SUM(H114,I114)</f>
        <v>5000000</v>
      </c>
      <c r="H114" s="11" t="s">
        <v>23</v>
      </c>
      <c r="I114" s="11">
        <v>5000000</v>
      </c>
      <c r="J114" s="11">
        <f>SUM(K114,L114)</f>
        <v>5530000</v>
      </c>
      <c r="K114" s="11" t="s">
        <v>23</v>
      </c>
      <c r="L114" s="11">
        <v>5530000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10000000</v>
      </c>
      <c r="E115" s="11">
        <f>SUM(E116:E118)</f>
        <v>10000000</v>
      </c>
      <c r="F115" s="11">
        <f>SUM(F116:F118)</f>
        <v>0</v>
      </c>
      <c r="G115" s="11">
        <f>SUM(G116,G118)</f>
        <v>23500000</v>
      </c>
      <c r="H115" s="11">
        <f>SUM(H116:H118)</f>
        <v>23500000</v>
      </c>
      <c r="I115" s="11">
        <f>SUM(I116:I118)</f>
        <v>88764000</v>
      </c>
      <c r="J115" s="11">
        <f>SUM(J116,J118)</f>
        <v>24397423</v>
      </c>
      <c r="K115" s="11">
        <f>SUM(K116:K118)</f>
        <v>24397423</v>
      </c>
      <c r="L115" s="11">
        <f>SUM(L116:L118)</f>
        <v>88764000</v>
      </c>
    </row>
    <row r="116" spans="1:12" ht="39.950000000000003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88764000</v>
      </c>
      <c r="H117" s="11" t="s">
        <v>23</v>
      </c>
      <c r="I117" s="11">
        <v>88764000</v>
      </c>
      <c r="J117" s="11">
        <f>SUM(K117,L117)</f>
        <v>88764000</v>
      </c>
      <c r="K117" s="11" t="s">
        <v>23</v>
      </c>
      <c r="L117" s="11">
        <v>88764000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10000000</v>
      </c>
      <c r="E118" s="11">
        <v>10000000</v>
      </c>
      <c r="F118" s="11">
        <v>0</v>
      </c>
      <c r="G118" s="11">
        <f>SUM(H118,I118)</f>
        <v>23500000</v>
      </c>
      <c r="H118" s="11">
        <v>23500000</v>
      </c>
      <c r="I118" s="11">
        <v>0</v>
      </c>
      <c r="J118" s="11">
        <f>SUM(K118,L118)</f>
        <v>24397423</v>
      </c>
      <c r="K118" s="11">
        <v>24397423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>
      <selection activeCell="L12" sqref="L12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5" width="7" style="1" customWidth="1"/>
    <col min="6" max="14" width="14.42578125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59.25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923733230.70000005</v>
      </c>
      <c r="G12" s="11">
        <f t="shared" si="0"/>
        <v>481536500</v>
      </c>
      <c r="H12" s="11">
        <f t="shared" si="0"/>
        <v>442196730.69999999</v>
      </c>
      <c r="I12" s="11">
        <f t="shared" si="0"/>
        <v>1240699730.7</v>
      </c>
      <c r="J12" s="11">
        <f t="shared" si="0"/>
        <v>504770600</v>
      </c>
      <c r="K12" s="11">
        <f t="shared" si="0"/>
        <v>824693130.70000005</v>
      </c>
      <c r="L12" s="11">
        <f t="shared" si="0"/>
        <v>1172343691</v>
      </c>
      <c r="M12" s="11">
        <f t="shared" si="0"/>
        <v>496657761</v>
      </c>
      <c r="N12" s="11">
        <f t="shared" si="0"/>
        <v>764449930</v>
      </c>
    </row>
    <row r="13" spans="1:14" ht="59.25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421638724.69999999</v>
      </c>
      <c r="G13" s="11">
        <f t="shared" si="1"/>
        <v>254007400</v>
      </c>
      <c r="H13" s="11">
        <f t="shared" si="1"/>
        <v>167631324.69999999</v>
      </c>
      <c r="I13" s="11">
        <f t="shared" si="1"/>
        <v>500440524.69999999</v>
      </c>
      <c r="J13" s="11">
        <f t="shared" si="1"/>
        <v>263753200</v>
      </c>
      <c r="K13" s="11">
        <f t="shared" si="1"/>
        <v>236687324.69999999</v>
      </c>
      <c r="L13" s="11">
        <f t="shared" si="1"/>
        <v>472375840</v>
      </c>
      <c r="M13" s="11">
        <f t="shared" si="1"/>
        <v>260481963</v>
      </c>
      <c r="N13" s="11">
        <f t="shared" si="1"/>
        <v>211893877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180232000</v>
      </c>
      <c r="G15" s="11">
        <f t="shared" si="2"/>
        <v>179432000</v>
      </c>
      <c r="H15" s="11">
        <f t="shared" si="2"/>
        <v>800000</v>
      </c>
      <c r="I15" s="11">
        <f t="shared" si="2"/>
        <v>174861200</v>
      </c>
      <c r="J15" s="11">
        <f t="shared" si="2"/>
        <v>173980000</v>
      </c>
      <c r="K15" s="11">
        <f t="shared" si="2"/>
        <v>881200</v>
      </c>
      <c r="L15" s="11">
        <f t="shared" si="2"/>
        <v>172002981</v>
      </c>
      <c r="M15" s="11">
        <f t="shared" si="2"/>
        <v>171326846</v>
      </c>
      <c r="N15" s="11">
        <f t="shared" si="2"/>
        <v>676135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180232000</v>
      </c>
      <c r="G17" s="11">
        <v>179432000</v>
      </c>
      <c r="H17" s="11">
        <v>800000</v>
      </c>
      <c r="I17" s="11">
        <f>SUM(J17,K17)</f>
        <v>174861200</v>
      </c>
      <c r="J17" s="11">
        <v>173980000</v>
      </c>
      <c r="K17" s="11">
        <v>881200</v>
      </c>
      <c r="L17" s="11">
        <f>SUM(M17,N17)</f>
        <v>172002981</v>
      </c>
      <c r="M17" s="11">
        <v>171326846</v>
      </c>
      <c r="N17" s="11">
        <v>676135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500000</v>
      </c>
      <c r="G24" s="11">
        <f t="shared" si="4"/>
        <v>500000</v>
      </c>
      <c r="H24" s="11">
        <f t="shared" si="4"/>
        <v>0</v>
      </c>
      <c r="I24" s="11">
        <f t="shared" si="4"/>
        <v>500000</v>
      </c>
      <c r="J24" s="11">
        <f t="shared" si="4"/>
        <v>500000</v>
      </c>
      <c r="K24" s="11">
        <f t="shared" si="4"/>
        <v>0</v>
      </c>
      <c r="L24" s="11">
        <f t="shared" si="4"/>
        <v>117840</v>
      </c>
      <c r="M24" s="11">
        <f t="shared" si="4"/>
        <v>117840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500000</v>
      </c>
      <c r="G28" s="11">
        <v>500000</v>
      </c>
      <c r="H28" s="11">
        <v>0</v>
      </c>
      <c r="I28" s="11">
        <f>SUM(J28,K28)</f>
        <v>500000</v>
      </c>
      <c r="J28" s="11">
        <v>500000</v>
      </c>
      <c r="K28" s="11">
        <v>0</v>
      </c>
      <c r="L28" s="11">
        <f>SUM(M28,N28)</f>
        <v>117840</v>
      </c>
      <c r="M28" s="11">
        <v>117840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240906724.69999999</v>
      </c>
      <c r="G35" s="11">
        <f t="shared" si="7"/>
        <v>74075400</v>
      </c>
      <c r="H35" s="11">
        <f t="shared" si="7"/>
        <v>166831324.69999999</v>
      </c>
      <c r="I35" s="11">
        <f t="shared" si="7"/>
        <v>325079324.69999999</v>
      </c>
      <c r="J35" s="11">
        <f t="shared" si="7"/>
        <v>89273200</v>
      </c>
      <c r="K35" s="11">
        <f t="shared" si="7"/>
        <v>235806124.69999999</v>
      </c>
      <c r="L35" s="11">
        <f t="shared" si="7"/>
        <v>300255019</v>
      </c>
      <c r="M35" s="11">
        <f t="shared" si="7"/>
        <v>89037277</v>
      </c>
      <c r="N35" s="11">
        <f t="shared" si="7"/>
        <v>211217742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240906724.69999999</v>
      </c>
      <c r="G37" s="11">
        <v>74075400</v>
      </c>
      <c r="H37" s="11">
        <v>166831324.69999999</v>
      </c>
      <c r="I37" s="11">
        <f>SUM(J37,K37)</f>
        <v>325079324.69999999</v>
      </c>
      <c r="J37" s="11">
        <v>89273200</v>
      </c>
      <c r="K37" s="11">
        <v>235806124.69999999</v>
      </c>
      <c r="L37" s="11">
        <f>SUM(M37,N37)</f>
        <v>300255019</v>
      </c>
      <c r="M37" s="11">
        <v>89037277</v>
      </c>
      <c r="N37" s="11">
        <v>211217742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12"/>
      <c r="G79" s="12"/>
      <c r="H79" s="12"/>
      <c r="I79" s="12"/>
      <c r="J79" s="12"/>
      <c r="K79" s="12"/>
      <c r="L79" s="12"/>
      <c r="M79" s="12"/>
      <c r="N79" s="12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12"/>
      <c r="G82" s="12"/>
      <c r="H82" s="12"/>
      <c r="I82" s="12"/>
      <c r="J82" s="12"/>
      <c r="K82" s="12"/>
      <c r="L82" s="12"/>
      <c r="M82" s="12"/>
      <c r="N82" s="12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12"/>
      <c r="G85" s="12"/>
      <c r="H85" s="12"/>
      <c r="I85" s="12"/>
      <c r="J85" s="12"/>
      <c r="K85" s="12"/>
      <c r="L85" s="12"/>
      <c r="M85" s="12"/>
      <c r="N85" s="12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12"/>
      <c r="G88" s="12"/>
      <c r="H88" s="12"/>
      <c r="I88" s="12"/>
      <c r="J88" s="12"/>
      <c r="K88" s="12"/>
      <c r="L88" s="12"/>
      <c r="M88" s="12"/>
      <c r="N88" s="12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261582406</v>
      </c>
      <c r="G93" s="11">
        <f t="shared" si="26"/>
        <v>12750000</v>
      </c>
      <c r="H93" s="11">
        <f t="shared" si="26"/>
        <v>248832406</v>
      </c>
      <c r="I93" s="11">
        <f t="shared" si="26"/>
        <v>319922406</v>
      </c>
      <c r="J93" s="11">
        <f t="shared" si="26"/>
        <v>33218000</v>
      </c>
      <c r="K93" s="11">
        <f t="shared" si="26"/>
        <v>286704406</v>
      </c>
      <c r="L93" s="11">
        <f t="shared" si="26"/>
        <v>321247737</v>
      </c>
      <c r="M93" s="11">
        <f t="shared" si="26"/>
        <v>32580545</v>
      </c>
      <c r="N93" s="11">
        <f t="shared" si="26"/>
        <v>288667192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196282406</v>
      </c>
      <c r="G99" s="11">
        <f t="shared" si="28"/>
        <v>5250000</v>
      </c>
      <c r="H99" s="11">
        <f t="shared" si="28"/>
        <v>191032406</v>
      </c>
      <c r="I99" s="11">
        <f t="shared" si="28"/>
        <v>306202406</v>
      </c>
      <c r="J99" s="11">
        <f t="shared" si="28"/>
        <v>11218000</v>
      </c>
      <c r="K99" s="11">
        <f t="shared" si="28"/>
        <v>294984406</v>
      </c>
      <c r="L99" s="11">
        <f t="shared" si="28"/>
        <v>304656049</v>
      </c>
      <c r="M99" s="11">
        <f t="shared" si="28"/>
        <v>10643119</v>
      </c>
      <c r="N99" s="11">
        <f t="shared" si="28"/>
        <v>294012930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1750000</v>
      </c>
      <c r="G101" s="11">
        <v>1750000</v>
      </c>
      <c r="H101" s="11">
        <v>0</v>
      </c>
      <c r="I101" s="11">
        <f>SUM(J101,K101)</f>
        <v>1218000</v>
      </c>
      <c r="J101" s="11">
        <v>1218000</v>
      </c>
      <c r="K101" s="11">
        <v>0</v>
      </c>
      <c r="L101" s="11">
        <f>SUM(M101,N101)</f>
        <v>1217650</v>
      </c>
      <c r="M101" s="11">
        <v>1217650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194532406</v>
      </c>
      <c r="G104" s="11">
        <v>3500000</v>
      </c>
      <c r="H104" s="11">
        <v>191032406</v>
      </c>
      <c r="I104" s="11">
        <f>SUM(J104,K104)</f>
        <v>304984406</v>
      </c>
      <c r="J104" s="11">
        <v>10000000</v>
      </c>
      <c r="K104" s="11">
        <v>294984406</v>
      </c>
      <c r="L104" s="11">
        <f>SUM(M104,N104)</f>
        <v>303438399</v>
      </c>
      <c r="M104" s="11">
        <v>9425469</v>
      </c>
      <c r="N104" s="11">
        <v>294012930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105300000</v>
      </c>
      <c r="G118" s="11">
        <f t="shared" si="34"/>
        <v>7500000</v>
      </c>
      <c r="H118" s="11">
        <f t="shared" si="34"/>
        <v>97800000</v>
      </c>
      <c r="I118" s="11">
        <f t="shared" si="34"/>
        <v>118720000</v>
      </c>
      <c r="J118" s="11">
        <f t="shared" si="34"/>
        <v>22000000</v>
      </c>
      <c r="K118" s="11">
        <f t="shared" si="34"/>
        <v>96720000</v>
      </c>
      <c r="L118" s="11">
        <f t="shared" si="34"/>
        <v>118656426</v>
      </c>
      <c r="M118" s="11">
        <f t="shared" si="34"/>
        <v>21937426</v>
      </c>
      <c r="N118" s="11">
        <f t="shared" si="34"/>
        <v>96719000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105300000</v>
      </c>
      <c r="G120" s="11">
        <v>7500000</v>
      </c>
      <c r="H120" s="11">
        <v>97800000</v>
      </c>
      <c r="I120" s="11">
        <f>SUM(J120,K120)</f>
        <v>118720000</v>
      </c>
      <c r="J120" s="11">
        <v>22000000</v>
      </c>
      <c r="K120" s="11">
        <v>96720000</v>
      </c>
      <c r="L120" s="11">
        <f>SUM(M120,N120)</f>
        <v>118656426</v>
      </c>
      <c r="M120" s="11">
        <v>21937426</v>
      </c>
      <c r="N120" s="11">
        <v>96719000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12"/>
      <c r="G126" s="12"/>
      <c r="H126" s="12"/>
      <c r="I126" s="12"/>
      <c r="J126" s="12"/>
      <c r="K126" s="12"/>
      <c r="L126" s="12"/>
      <c r="M126" s="12"/>
      <c r="N126" s="12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12"/>
      <c r="G129" s="12"/>
      <c r="H129" s="12"/>
      <c r="I129" s="12"/>
      <c r="J129" s="12"/>
      <c r="K129" s="12"/>
      <c r="L129" s="12"/>
      <c r="M129" s="12"/>
      <c r="N129" s="12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12"/>
      <c r="G135" s="12"/>
      <c r="H135" s="12"/>
      <c r="I135" s="12"/>
      <c r="J135" s="12"/>
      <c r="K135" s="12"/>
      <c r="L135" s="12"/>
      <c r="M135" s="12"/>
      <c r="N135" s="12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-40000000</v>
      </c>
      <c r="G143" s="11">
        <f t="shared" si="41"/>
        <v>0</v>
      </c>
      <c r="H143" s="11">
        <f t="shared" si="41"/>
        <v>-40000000</v>
      </c>
      <c r="I143" s="11">
        <f t="shared" si="41"/>
        <v>-105000000</v>
      </c>
      <c r="J143" s="11">
        <f t="shared" si="41"/>
        <v>0</v>
      </c>
      <c r="K143" s="11">
        <f t="shared" si="41"/>
        <v>-105000000</v>
      </c>
      <c r="L143" s="11">
        <f t="shared" si="41"/>
        <v>-102064738</v>
      </c>
      <c r="M143" s="11">
        <f t="shared" si="41"/>
        <v>0</v>
      </c>
      <c r="N143" s="11">
        <f t="shared" si="41"/>
        <v>-102064738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12"/>
      <c r="G144" s="12"/>
      <c r="H144" s="12"/>
      <c r="I144" s="12"/>
      <c r="J144" s="12"/>
      <c r="K144" s="12"/>
      <c r="L144" s="12"/>
      <c r="M144" s="12"/>
      <c r="N144" s="12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-40000000</v>
      </c>
      <c r="G145" s="11">
        <v>0</v>
      </c>
      <c r="H145" s="11">
        <v>-40000000</v>
      </c>
      <c r="I145" s="11">
        <f>SUM(J145,K145)</f>
        <v>-105000000</v>
      </c>
      <c r="J145" s="11">
        <v>0</v>
      </c>
      <c r="K145" s="11">
        <v>-105000000</v>
      </c>
      <c r="L145" s="11">
        <f>SUM(M145,N145)</f>
        <v>-102064738</v>
      </c>
      <c r="M145" s="11">
        <v>0</v>
      </c>
      <c r="N145" s="11">
        <v>-102064738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6400000</v>
      </c>
      <c r="G146" s="11">
        <f t="shared" si="42"/>
        <v>6400000</v>
      </c>
      <c r="H146" s="11">
        <f t="shared" si="42"/>
        <v>0</v>
      </c>
      <c r="I146" s="11">
        <f t="shared" si="42"/>
        <v>10100000</v>
      </c>
      <c r="J146" s="11">
        <f t="shared" si="42"/>
        <v>10100000</v>
      </c>
      <c r="K146" s="11">
        <f t="shared" si="42"/>
        <v>0</v>
      </c>
      <c r="L146" s="11">
        <f t="shared" si="42"/>
        <v>9330457</v>
      </c>
      <c r="M146" s="11">
        <f t="shared" si="42"/>
        <v>9330457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12"/>
      <c r="G147" s="12"/>
      <c r="H147" s="12"/>
      <c r="I147" s="12"/>
      <c r="J147" s="12"/>
      <c r="K147" s="12"/>
      <c r="L147" s="12"/>
      <c r="M147" s="12"/>
      <c r="N147" s="12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4800000</v>
      </c>
      <c r="G148" s="11">
        <f t="shared" si="43"/>
        <v>4800000</v>
      </c>
      <c r="H148" s="11">
        <f t="shared" si="43"/>
        <v>0</v>
      </c>
      <c r="I148" s="11">
        <f t="shared" si="43"/>
        <v>7600000</v>
      </c>
      <c r="J148" s="11">
        <f t="shared" si="43"/>
        <v>7600000</v>
      </c>
      <c r="K148" s="11">
        <f t="shared" si="43"/>
        <v>0</v>
      </c>
      <c r="L148" s="11">
        <f t="shared" si="43"/>
        <v>7522581</v>
      </c>
      <c r="M148" s="11">
        <f t="shared" si="43"/>
        <v>7522581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12"/>
      <c r="G149" s="12"/>
      <c r="H149" s="12"/>
      <c r="I149" s="12"/>
      <c r="J149" s="12"/>
      <c r="K149" s="12"/>
      <c r="L149" s="12"/>
      <c r="M149" s="12"/>
      <c r="N149" s="12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4800000</v>
      </c>
      <c r="G150" s="11">
        <v>4800000</v>
      </c>
      <c r="H150" s="11">
        <v>0</v>
      </c>
      <c r="I150" s="11">
        <f>SUM(J150,K150)</f>
        <v>7600000</v>
      </c>
      <c r="J150" s="11">
        <v>7600000</v>
      </c>
      <c r="K150" s="11">
        <v>0</v>
      </c>
      <c r="L150" s="11">
        <f>SUM(M150,N150)</f>
        <v>7522581</v>
      </c>
      <c r="M150" s="11">
        <v>7522581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1600000</v>
      </c>
      <c r="G151" s="11">
        <f t="shared" si="44"/>
        <v>1600000</v>
      </c>
      <c r="H151" s="11">
        <f t="shared" si="44"/>
        <v>0</v>
      </c>
      <c r="I151" s="11">
        <f t="shared" si="44"/>
        <v>2500000</v>
      </c>
      <c r="J151" s="11">
        <f t="shared" si="44"/>
        <v>2500000</v>
      </c>
      <c r="K151" s="11">
        <f t="shared" si="44"/>
        <v>0</v>
      </c>
      <c r="L151" s="11">
        <f t="shared" si="44"/>
        <v>1807876</v>
      </c>
      <c r="M151" s="11">
        <f t="shared" si="44"/>
        <v>1807876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12"/>
      <c r="G152" s="12"/>
      <c r="H152" s="12"/>
      <c r="I152" s="12"/>
      <c r="J152" s="12"/>
      <c r="K152" s="12"/>
      <c r="L152" s="12"/>
      <c r="M152" s="12"/>
      <c r="N152" s="12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1600000</v>
      </c>
      <c r="G153" s="11">
        <v>1600000</v>
      </c>
      <c r="H153" s="11">
        <v>0</v>
      </c>
      <c r="I153" s="11">
        <f>SUM(J153,K153)</f>
        <v>2500000</v>
      </c>
      <c r="J153" s="11">
        <v>2500000</v>
      </c>
      <c r="K153" s="11">
        <v>0</v>
      </c>
      <c r="L153" s="11">
        <f>SUM(M153,N153)</f>
        <v>1807876</v>
      </c>
      <c r="M153" s="11">
        <v>1807876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12"/>
      <c r="G155" s="12"/>
      <c r="H155" s="12"/>
      <c r="I155" s="12"/>
      <c r="J155" s="12"/>
      <c r="K155" s="12"/>
      <c r="L155" s="12"/>
      <c r="M155" s="12"/>
      <c r="N155" s="12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12"/>
      <c r="G158" s="12"/>
      <c r="H158" s="12"/>
      <c r="I158" s="12"/>
      <c r="J158" s="12"/>
      <c r="K158" s="12"/>
      <c r="L158" s="12"/>
      <c r="M158" s="12"/>
      <c r="N158" s="12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12"/>
      <c r="G161" s="12"/>
      <c r="H161" s="12"/>
      <c r="I161" s="12"/>
      <c r="J161" s="12"/>
      <c r="K161" s="12"/>
      <c r="L161" s="12"/>
      <c r="M161" s="12"/>
      <c r="N161" s="12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12"/>
      <c r="G164" s="12"/>
      <c r="H164" s="12"/>
      <c r="I164" s="12"/>
      <c r="J164" s="12"/>
      <c r="K164" s="12"/>
      <c r="L164" s="12"/>
      <c r="M164" s="12"/>
      <c r="N164" s="12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33233000</v>
      </c>
      <c r="G166" s="11">
        <f t="shared" si="49"/>
        <v>7500000</v>
      </c>
      <c r="H166" s="11">
        <f t="shared" si="49"/>
        <v>25733000</v>
      </c>
      <c r="I166" s="11">
        <f t="shared" si="49"/>
        <v>321885200</v>
      </c>
      <c r="J166" s="11">
        <f t="shared" si="49"/>
        <v>20714000</v>
      </c>
      <c r="K166" s="11">
        <f t="shared" si="49"/>
        <v>301171200</v>
      </c>
      <c r="L166" s="11">
        <f t="shared" si="49"/>
        <v>282659144</v>
      </c>
      <c r="M166" s="11">
        <f t="shared" si="49"/>
        <v>18900483</v>
      </c>
      <c r="N166" s="11">
        <f t="shared" si="49"/>
        <v>263758661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12"/>
      <c r="G167" s="12"/>
      <c r="H167" s="12"/>
      <c r="I167" s="12"/>
      <c r="J167" s="12"/>
      <c r="K167" s="12"/>
      <c r="L167" s="12"/>
      <c r="M167" s="12"/>
      <c r="N167" s="12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12"/>
      <c r="G169" s="12"/>
      <c r="H169" s="12"/>
      <c r="I169" s="12"/>
      <c r="J169" s="12"/>
      <c r="K169" s="12"/>
      <c r="L169" s="12"/>
      <c r="M169" s="12"/>
      <c r="N169" s="12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12"/>
      <c r="G172" s="12"/>
      <c r="H172" s="12"/>
      <c r="I172" s="12"/>
      <c r="J172" s="12"/>
      <c r="K172" s="12"/>
      <c r="L172" s="12"/>
      <c r="M172" s="12"/>
      <c r="N172" s="12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32233000</v>
      </c>
      <c r="G174" s="11">
        <f t="shared" si="52"/>
        <v>6500000</v>
      </c>
      <c r="H174" s="11">
        <f t="shared" si="52"/>
        <v>25733000</v>
      </c>
      <c r="I174" s="11">
        <f t="shared" si="52"/>
        <v>233707200</v>
      </c>
      <c r="J174" s="11">
        <f t="shared" si="52"/>
        <v>13676000</v>
      </c>
      <c r="K174" s="11">
        <f t="shared" si="52"/>
        <v>220031200</v>
      </c>
      <c r="L174" s="11">
        <f t="shared" si="52"/>
        <v>199923031</v>
      </c>
      <c r="M174" s="11">
        <f t="shared" si="52"/>
        <v>11967412</v>
      </c>
      <c r="N174" s="11">
        <f t="shared" si="52"/>
        <v>187955619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12"/>
      <c r="G175" s="12"/>
      <c r="H175" s="12"/>
      <c r="I175" s="12"/>
      <c r="J175" s="12"/>
      <c r="K175" s="12"/>
      <c r="L175" s="12"/>
      <c r="M175" s="12"/>
      <c r="N175" s="12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32233000</v>
      </c>
      <c r="G176" s="11">
        <v>6500000</v>
      </c>
      <c r="H176" s="11">
        <v>25733000</v>
      </c>
      <c r="I176" s="11">
        <f>SUM(J176,K176)</f>
        <v>233707200</v>
      </c>
      <c r="J176" s="11">
        <v>13676000</v>
      </c>
      <c r="K176" s="11">
        <v>220031200</v>
      </c>
      <c r="L176" s="11">
        <f>SUM(M176,N176)</f>
        <v>199923031</v>
      </c>
      <c r="M176" s="11">
        <v>11967412</v>
      </c>
      <c r="N176" s="11">
        <v>187955619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1000000</v>
      </c>
      <c r="G177" s="11">
        <f t="shared" si="53"/>
        <v>1000000</v>
      </c>
      <c r="H177" s="11">
        <f t="shared" si="53"/>
        <v>0</v>
      </c>
      <c r="I177" s="11">
        <f t="shared" si="53"/>
        <v>88178000</v>
      </c>
      <c r="J177" s="11">
        <f t="shared" si="53"/>
        <v>7038000</v>
      </c>
      <c r="K177" s="11">
        <f t="shared" si="53"/>
        <v>81140000</v>
      </c>
      <c r="L177" s="11">
        <f t="shared" si="53"/>
        <v>82736113</v>
      </c>
      <c r="M177" s="11">
        <f t="shared" si="53"/>
        <v>6933071</v>
      </c>
      <c r="N177" s="11">
        <f t="shared" si="53"/>
        <v>75803042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12"/>
      <c r="G178" s="12"/>
      <c r="H178" s="12"/>
      <c r="I178" s="12"/>
      <c r="J178" s="12"/>
      <c r="K178" s="12"/>
      <c r="L178" s="12"/>
      <c r="M178" s="12"/>
      <c r="N178" s="12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1000000</v>
      </c>
      <c r="G179" s="11">
        <v>1000000</v>
      </c>
      <c r="H179" s="11">
        <v>0</v>
      </c>
      <c r="I179" s="11">
        <f>SUM(J179,K179)</f>
        <v>88178000</v>
      </c>
      <c r="J179" s="11">
        <v>7038000</v>
      </c>
      <c r="K179" s="11">
        <v>81140000</v>
      </c>
      <c r="L179" s="11">
        <f>SUM(M179,N179)</f>
        <v>82736113</v>
      </c>
      <c r="M179" s="11">
        <v>6933071</v>
      </c>
      <c r="N179" s="11">
        <v>75803042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12"/>
      <c r="G181" s="12"/>
      <c r="H181" s="12"/>
      <c r="I181" s="12"/>
      <c r="J181" s="12"/>
      <c r="K181" s="12"/>
      <c r="L181" s="12"/>
      <c r="M181" s="12"/>
      <c r="N181" s="12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12"/>
      <c r="G187" s="12"/>
      <c r="H187" s="12"/>
      <c r="I187" s="12"/>
      <c r="J187" s="12"/>
      <c r="K187" s="12"/>
      <c r="L187" s="12"/>
      <c r="M187" s="12"/>
      <c r="N187" s="12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12"/>
      <c r="G189" s="12"/>
      <c r="H189" s="12"/>
      <c r="I189" s="12"/>
      <c r="J189" s="12"/>
      <c r="K189" s="12"/>
      <c r="L189" s="12"/>
      <c r="M189" s="12"/>
      <c r="N189" s="12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12"/>
      <c r="G194" s="12"/>
      <c r="H194" s="12"/>
      <c r="I194" s="12"/>
      <c r="J194" s="12"/>
      <c r="K194" s="12"/>
      <c r="L194" s="12"/>
      <c r="M194" s="12"/>
      <c r="N194" s="12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12"/>
      <c r="G200" s="12"/>
      <c r="H200" s="12"/>
      <c r="I200" s="12"/>
      <c r="J200" s="12"/>
      <c r="K200" s="12"/>
      <c r="L200" s="12"/>
      <c r="M200" s="12"/>
      <c r="N200" s="12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12"/>
      <c r="G206" s="12"/>
      <c r="H206" s="12"/>
      <c r="I206" s="12"/>
      <c r="J206" s="12"/>
      <c r="K206" s="12"/>
      <c r="L206" s="12"/>
      <c r="M206" s="12"/>
      <c r="N206" s="12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12"/>
      <c r="G209" s="12"/>
      <c r="H209" s="12"/>
      <c r="I209" s="12"/>
      <c r="J209" s="12"/>
      <c r="K209" s="12"/>
      <c r="L209" s="12"/>
      <c r="M209" s="12"/>
      <c r="N209" s="12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12"/>
      <c r="G212" s="12"/>
      <c r="H212" s="12"/>
      <c r="I212" s="12"/>
      <c r="J212" s="12"/>
      <c r="K212" s="12"/>
      <c r="L212" s="12"/>
      <c r="M212" s="12"/>
      <c r="N212" s="12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5700000</v>
      </c>
      <c r="G215" s="11">
        <f t="shared" si="63"/>
        <v>5700000</v>
      </c>
      <c r="H215" s="11">
        <f t="shared" si="63"/>
        <v>0</v>
      </c>
      <c r="I215" s="11">
        <f t="shared" si="63"/>
        <v>9180200</v>
      </c>
      <c r="J215" s="11">
        <f t="shared" si="63"/>
        <v>9050000</v>
      </c>
      <c r="K215" s="11">
        <f t="shared" si="63"/>
        <v>130200</v>
      </c>
      <c r="L215" s="11">
        <f t="shared" si="63"/>
        <v>9046161</v>
      </c>
      <c r="M215" s="11">
        <f t="shared" si="63"/>
        <v>8915961</v>
      </c>
      <c r="N215" s="11">
        <f t="shared" si="63"/>
        <v>130200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12"/>
      <c r="G216" s="12"/>
      <c r="H216" s="12"/>
      <c r="I216" s="12"/>
      <c r="J216" s="12"/>
      <c r="K216" s="12"/>
      <c r="L216" s="12"/>
      <c r="M216" s="12"/>
      <c r="N216" s="12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12"/>
      <c r="G218" s="12"/>
      <c r="H218" s="12"/>
      <c r="I218" s="12"/>
      <c r="J218" s="12"/>
      <c r="K218" s="12"/>
      <c r="L218" s="12"/>
      <c r="M218" s="12"/>
      <c r="N218" s="12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5700000</v>
      </c>
      <c r="G220" s="11">
        <f t="shared" si="65"/>
        <v>5700000</v>
      </c>
      <c r="H220" s="11">
        <f t="shared" si="65"/>
        <v>0</v>
      </c>
      <c r="I220" s="11">
        <f t="shared" si="65"/>
        <v>9180200</v>
      </c>
      <c r="J220" s="11">
        <f t="shared" si="65"/>
        <v>9050000</v>
      </c>
      <c r="K220" s="11">
        <f t="shared" si="65"/>
        <v>130200</v>
      </c>
      <c r="L220" s="11">
        <f t="shared" si="65"/>
        <v>9046161</v>
      </c>
      <c r="M220" s="11">
        <f t="shared" si="65"/>
        <v>8915961</v>
      </c>
      <c r="N220" s="11">
        <f t="shared" si="65"/>
        <v>130200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12"/>
      <c r="G221" s="12"/>
      <c r="H221" s="12"/>
      <c r="I221" s="12"/>
      <c r="J221" s="12"/>
      <c r="K221" s="12"/>
      <c r="L221" s="12"/>
      <c r="M221" s="12"/>
      <c r="N221" s="12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5700000</v>
      </c>
      <c r="G225" s="11">
        <v>5700000</v>
      </c>
      <c r="H225" s="11">
        <v>0</v>
      </c>
      <c r="I225" s="11">
        <f t="shared" si="67"/>
        <v>9180200</v>
      </c>
      <c r="J225" s="11">
        <v>9050000</v>
      </c>
      <c r="K225" s="11">
        <v>130200</v>
      </c>
      <c r="L225" s="11">
        <f t="shared" si="68"/>
        <v>9046161</v>
      </c>
      <c r="M225" s="11">
        <v>8915961</v>
      </c>
      <c r="N225" s="11">
        <v>130200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12"/>
      <c r="G230" s="12"/>
      <c r="H230" s="12"/>
      <c r="I230" s="12"/>
      <c r="J230" s="12"/>
      <c r="K230" s="12"/>
      <c r="L230" s="12"/>
      <c r="M230" s="12"/>
      <c r="N230" s="12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12"/>
      <c r="G235" s="12"/>
      <c r="H235" s="12"/>
      <c r="I235" s="12"/>
      <c r="J235" s="12"/>
      <c r="K235" s="12"/>
      <c r="L235" s="12"/>
      <c r="M235" s="12"/>
      <c r="N235" s="12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12"/>
      <c r="G240" s="12"/>
      <c r="H240" s="12"/>
      <c r="I240" s="12"/>
      <c r="J240" s="12"/>
      <c r="K240" s="12"/>
      <c r="L240" s="12"/>
      <c r="M240" s="12"/>
      <c r="N240" s="12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12"/>
      <c r="G243" s="12"/>
      <c r="H243" s="12"/>
      <c r="I243" s="12"/>
      <c r="J243" s="12"/>
      <c r="K243" s="12"/>
      <c r="L243" s="12"/>
      <c r="M243" s="12"/>
      <c r="N243" s="12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95679100</v>
      </c>
      <c r="G245" s="11">
        <f t="shared" si="73"/>
        <v>95679100</v>
      </c>
      <c r="H245" s="11">
        <f t="shared" si="73"/>
        <v>0</v>
      </c>
      <c r="I245" s="11">
        <f t="shared" si="73"/>
        <v>71901400</v>
      </c>
      <c r="J245" s="11">
        <f t="shared" si="73"/>
        <v>71901400</v>
      </c>
      <c r="K245" s="11">
        <f t="shared" si="73"/>
        <v>0</v>
      </c>
      <c r="L245" s="11">
        <f t="shared" si="73"/>
        <v>70632352</v>
      </c>
      <c r="M245" s="11">
        <f t="shared" si="73"/>
        <v>70632352</v>
      </c>
      <c r="N245" s="11">
        <f t="shared" si="73"/>
        <v>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12"/>
      <c r="G246" s="12"/>
      <c r="H246" s="12"/>
      <c r="I246" s="12"/>
      <c r="J246" s="12"/>
      <c r="K246" s="12"/>
      <c r="L246" s="12"/>
      <c r="M246" s="12"/>
      <c r="N246" s="12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70500000</v>
      </c>
      <c r="G247" s="11">
        <f t="shared" si="74"/>
        <v>70500000</v>
      </c>
      <c r="H247" s="11">
        <f t="shared" si="74"/>
        <v>0</v>
      </c>
      <c r="I247" s="11">
        <f t="shared" si="74"/>
        <v>56168000</v>
      </c>
      <c r="J247" s="11">
        <f t="shared" si="74"/>
        <v>56168000</v>
      </c>
      <c r="K247" s="11">
        <f t="shared" si="74"/>
        <v>0</v>
      </c>
      <c r="L247" s="11">
        <f t="shared" si="74"/>
        <v>55603053</v>
      </c>
      <c r="M247" s="11">
        <f t="shared" si="74"/>
        <v>55603053</v>
      </c>
      <c r="N247" s="11">
        <f t="shared" si="74"/>
        <v>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12"/>
      <c r="G248" s="12"/>
      <c r="H248" s="12"/>
      <c r="I248" s="12"/>
      <c r="J248" s="12"/>
      <c r="K248" s="12"/>
      <c r="L248" s="12"/>
      <c r="M248" s="12"/>
      <c r="N248" s="12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70500000</v>
      </c>
      <c r="G249" s="11">
        <v>70500000</v>
      </c>
      <c r="H249" s="11">
        <v>0</v>
      </c>
      <c r="I249" s="11">
        <f>SUM(J249,K249)</f>
        <v>56168000</v>
      </c>
      <c r="J249" s="11">
        <v>56168000</v>
      </c>
      <c r="K249" s="11">
        <v>0</v>
      </c>
      <c r="L249" s="11">
        <f>SUM(M249,N249)</f>
        <v>55603053</v>
      </c>
      <c r="M249" s="11">
        <v>55603053</v>
      </c>
      <c r="N249" s="11">
        <v>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12"/>
      <c r="G252" s="12"/>
      <c r="H252" s="12"/>
      <c r="I252" s="12"/>
      <c r="J252" s="12"/>
      <c r="K252" s="12"/>
      <c r="L252" s="12"/>
      <c r="M252" s="12"/>
      <c r="N252" s="12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12"/>
      <c r="G256" s="12"/>
      <c r="H256" s="12"/>
      <c r="I256" s="12"/>
      <c r="J256" s="12"/>
      <c r="K256" s="12"/>
      <c r="L256" s="12"/>
      <c r="M256" s="12"/>
      <c r="N256" s="12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12"/>
      <c r="G260" s="12"/>
      <c r="H260" s="12"/>
      <c r="I260" s="12"/>
      <c r="J260" s="12"/>
      <c r="K260" s="12"/>
      <c r="L260" s="12"/>
      <c r="M260" s="12"/>
      <c r="N260" s="12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25179100</v>
      </c>
      <c r="G263" s="11">
        <f t="shared" si="78"/>
        <v>25179100</v>
      </c>
      <c r="H263" s="11">
        <f t="shared" si="78"/>
        <v>0</v>
      </c>
      <c r="I263" s="11">
        <f t="shared" si="78"/>
        <v>15733400</v>
      </c>
      <c r="J263" s="11">
        <f t="shared" si="78"/>
        <v>15733400</v>
      </c>
      <c r="K263" s="11">
        <f t="shared" si="78"/>
        <v>0</v>
      </c>
      <c r="L263" s="11">
        <f t="shared" si="78"/>
        <v>15029299</v>
      </c>
      <c r="M263" s="11">
        <f t="shared" si="78"/>
        <v>15029299</v>
      </c>
      <c r="N263" s="11">
        <f t="shared" si="78"/>
        <v>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12"/>
      <c r="G264" s="12"/>
      <c r="H264" s="12"/>
      <c r="I264" s="12"/>
      <c r="J264" s="12"/>
      <c r="K264" s="12"/>
      <c r="L264" s="12"/>
      <c r="M264" s="12"/>
      <c r="N264" s="12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25179100</v>
      </c>
      <c r="G265" s="11">
        <v>25179100</v>
      </c>
      <c r="H265" s="11">
        <v>0</v>
      </c>
      <c r="I265" s="11">
        <f>SUM(J265,K265)</f>
        <v>15733400</v>
      </c>
      <c r="J265" s="11">
        <v>15733400</v>
      </c>
      <c r="K265" s="11">
        <v>0</v>
      </c>
      <c r="L265" s="11">
        <f>SUM(M265,N265)</f>
        <v>15029299</v>
      </c>
      <c r="M265" s="11">
        <v>15029299</v>
      </c>
      <c r="N265" s="11">
        <v>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12"/>
      <c r="G268" s="12"/>
      <c r="H268" s="12"/>
      <c r="I268" s="12"/>
      <c r="J268" s="12"/>
      <c r="K268" s="12"/>
      <c r="L268" s="12"/>
      <c r="M268" s="12"/>
      <c r="N268" s="12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12"/>
      <c r="G271" s="12"/>
      <c r="H271" s="12"/>
      <c r="I271" s="12"/>
      <c r="J271" s="12"/>
      <c r="K271" s="12"/>
      <c r="L271" s="12"/>
      <c r="M271" s="12"/>
      <c r="N271" s="12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12"/>
      <c r="G274" s="12"/>
      <c r="H274" s="12"/>
      <c r="I274" s="12"/>
      <c r="J274" s="12"/>
      <c r="K274" s="12"/>
      <c r="L274" s="12"/>
      <c r="M274" s="12"/>
      <c r="N274" s="12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10000000</v>
      </c>
      <c r="G276" s="11">
        <f t="shared" si="82"/>
        <v>10000000</v>
      </c>
      <c r="H276" s="11">
        <f t="shared" si="82"/>
        <v>0</v>
      </c>
      <c r="I276" s="11">
        <f t="shared" si="82"/>
        <v>7270000</v>
      </c>
      <c r="J276" s="11">
        <f t="shared" si="82"/>
        <v>7270000</v>
      </c>
      <c r="K276" s="11">
        <f t="shared" si="82"/>
        <v>0</v>
      </c>
      <c r="L276" s="11">
        <f t="shared" si="82"/>
        <v>7052000</v>
      </c>
      <c r="M276" s="11">
        <f>SUM(M278,M282,M285,M288,M291,M294,M297,M2300,M304)</f>
        <v>7052000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12"/>
      <c r="G277" s="12"/>
      <c r="H277" s="12"/>
      <c r="I277" s="12"/>
      <c r="J277" s="12"/>
      <c r="K277" s="12"/>
      <c r="L277" s="12"/>
      <c r="M277" s="12"/>
      <c r="N277" s="12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12"/>
      <c r="G279" s="12"/>
      <c r="H279" s="12"/>
      <c r="I279" s="12"/>
      <c r="J279" s="12"/>
      <c r="K279" s="12"/>
      <c r="L279" s="12"/>
      <c r="M279" s="12"/>
      <c r="N279" s="12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12"/>
      <c r="G283" s="12"/>
      <c r="H283" s="12"/>
      <c r="I283" s="12"/>
      <c r="J283" s="12"/>
      <c r="K283" s="12"/>
      <c r="L283" s="12"/>
      <c r="M283" s="12"/>
      <c r="N283" s="12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12"/>
      <c r="G286" s="12"/>
      <c r="H286" s="12"/>
      <c r="I286" s="12"/>
      <c r="J286" s="12"/>
      <c r="K286" s="12"/>
      <c r="L286" s="12"/>
      <c r="M286" s="12"/>
      <c r="N286" s="12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12"/>
      <c r="G289" s="12"/>
      <c r="H289" s="12"/>
      <c r="I289" s="12"/>
      <c r="J289" s="12"/>
      <c r="K289" s="12"/>
      <c r="L289" s="12"/>
      <c r="M289" s="12"/>
      <c r="N289" s="12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12"/>
      <c r="G292" s="12"/>
      <c r="H292" s="12"/>
      <c r="I292" s="12"/>
      <c r="J292" s="12"/>
      <c r="K292" s="12"/>
      <c r="L292" s="12"/>
      <c r="M292" s="12"/>
      <c r="N292" s="12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12"/>
      <c r="G295" s="12"/>
      <c r="H295" s="12"/>
      <c r="I295" s="12"/>
      <c r="J295" s="12"/>
      <c r="K295" s="12"/>
      <c r="L295" s="12"/>
      <c r="M295" s="12"/>
      <c r="N295" s="12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10000000</v>
      </c>
      <c r="G297" s="11">
        <f t="shared" si="89"/>
        <v>10000000</v>
      </c>
      <c r="H297" s="11">
        <f t="shared" si="89"/>
        <v>0</v>
      </c>
      <c r="I297" s="11">
        <f t="shared" si="89"/>
        <v>7270000</v>
      </c>
      <c r="J297" s="11">
        <f t="shared" si="89"/>
        <v>7270000</v>
      </c>
      <c r="K297" s="11">
        <f t="shared" si="89"/>
        <v>0</v>
      </c>
      <c r="L297" s="11">
        <f t="shared" si="89"/>
        <v>7052000</v>
      </c>
      <c r="M297" s="11">
        <f t="shared" si="89"/>
        <v>7052000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12"/>
      <c r="G298" s="12"/>
      <c r="H298" s="12"/>
      <c r="I298" s="12"/>
      <c r="J298" s="12"/>
      <c r="K298" s="12"/>
      <c r="L298" s="12"/>
      <c r="M298" s="12"/>
      <c r="N298" s="12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10000000</v>
      </c>
      <c r="G299" s="11">
        <v>10000000</v>
      </c>
      <c r="H299" s="11">
        <v>0</v>
      </c>
      <c r="I299" s="11">
        <f>SUM(J299,K299)</f>
        <v>7270000</v>
      </c>
      <c r="J299" s="11">
        <v>7270000</v>
      </c>
      <c r="K299" s="11">
        <v>0</v>
      </c>
      <c r="L299" s="11">
        <f>SUM(M299,N299)</f>
        <v>7052000</v>
      </c>
      <c r="M299" s="11">
        <v>7052000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12"/>
      <c r="G301" s="12"/>
      <c r="H301" s="12"/>
      <c r="I301" s="12"/>
      <c r="J301" s="12"/>
      <c r="K301" s="12"/>
      <c r="L301" s="12"/>
      <c r="M301" s="12"/>
      <c r="N301" s="12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12"/>
      <c r="G303" s="12"/>
      <c r="H303" s="12"/>
      <c r="I303" s="12"/>
      <c r="J303" s="12"/>
      <c r="K303" s="12"/>
      <c r="L303" s="12"/>
      <c r="M303" s="12"/>
      <c r="N303" s="12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12"/>
      <c r="G305" s="12"/>
      <c r="H305" s="12"/>
      <c r="I305" s="12"/>
      <c r="J305" s="12"/>
      <c r="K305" s="12"/>
      <c r="L305" s="12"/>
      <c r="M305" s="12"/>
      <c r="N305" s="12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89500000</v>
      </c>
      <c r="G308" s="11">
        <f t="shared" si="92"/>
        <v>89500000</v>
      </c>
      <c r="H308" s="11">
        <f t="shared" si="92"/>
        <v>0</v>
      </c>
      <c r="I308" s="11">
        <f t="shared" si="92"/>
        <v>0</v>
      </c>
      <c r="J308" s="11">
        <f t="shared" si="92"/>
        <v>88764000</v>
      </c>
      <c r="K308" s="11">
        <f t="shared" si="92"/>
        <v>0</v>
      </c>
      <c r="L308" s="11">
        <f t="shared" si="92"/>
        <v>0</v>
      </c>
      <c r="M308" s="11">
        <f t="shared" si="92"/>
        <v>88764000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12"/>
      <c r="G309" s="12"/>
      <c r="H309" s="12"/>
      <c r="I309" s="12"/>
      <c r="J309" s="12"/>
      <c r="K309" s="12"/>
      <c r="L309" s="12"/>
      <c r="M309" s="12"/>
      <c r="N309" s="12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89500000</v>
      </c>
      <c r="G310" s="11">
        <f t="shared" si="93"/>
        <v>89500000</v>
      </c>
      <c r="H310" s="11">
        <f t="shared" si="93"/>
        <v>0</v>
      </c>
      <c r="I310" s="11">
        <f t="shared" si="93"/>
        <v>0</v>
      </c>
      <c r="J310" s="11">
        <f t="shared" si="93"/>
        <v>88764000</v>
      </c>
      <c r="K310" s="11">
        <f t="shared" si="93"/>
        <v>0</v>
      </c>
      <c r="L310" s="11">
        <f t="shared" si="93"/>
        <v>0</v>
      </c>
      <c r="M310" s="11">
        <f t="shared" si="93"/>
        <v>88764000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12"/>
      <c r="G311" s="12"/>
      <c r="H311" s="12"/>
      <c r="I311" s="12"/>
      <c r="J311" s="12"/>
      <c r="K311" s="12"/>
      <c r="L311" s="12"/>
      <c r="M311" s="12"/>
      <c r="N311" s="12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89500000</v>
      </c>
      <c r="G312" s="11">
        <v>89500000</v>
      </c>
      <c r="H312" s="11">
        <v>0</v>
      </c>
      <c r="I312" s="11">
        <v>0</v>
      </c>
      <c r="J312" s="11">
        <v>88764000</v>
      </c>
      <c r="K312" s="11">
        <v>0</v>
      </c>
      <c r="L312" s="11">
        <v>0</v>
      </c>
      <c r="M312" s="11">
        <v>88764000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>
      <selection activeCell="D16" sqref="D16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8.28515625" style="1" customWidth="1"/>
    <col min="4" max="12" width="14.710937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923733230.70000005</v>
      </c>
      <c r="E12" s="11">
        <f t="shared" si="0"/>
        <v>481536500</v>
      </c>
      <c r="F12" s="11">
        <f t="shared" si="0"/>
        <v>442196730.69999999</v>
      </c>
      <c r="G12" s="11">
        <f t="shared" si="0"/>
        <v>1240699730.7</v>
      </c>
      <c r="H12" s="11">
        <f t="shared" si="0"/>
        <v>504770600</v>
      </c>
      <c r="I12" s="11">
        <f t="shared" si="0"/>
        <v>824693130.70000005</v>
      </c>
      <c r="J12" s="11">
        <f t="shared" si="0"/>
        <v>1172343691</v>
      </c>
      <c r="K12" s="11">
        <f t="shared" si="0"/>
        <v>496657761</v>
      </c>
      <c r="L12" s="11">
        <f t="shared" si="0"/>
        <v>764449930</v>
      </c>
    </row>
    <row r="13" spans="1:12" ht="39.950000000000003" customHeight="1" x14ac:dyDescent="0.25">
      <c r="A13" s="9"/>
      <c r="B13" s="10" t="s">
        <v>367</v>
      </c>
      <c r="C13" s="9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481536500</v>
      </c>
      <c r="E14" s="11">
        <f t="shared" si="1"/>
        <v>481536500</v>
      </c>
      <c r="F14" s="11">
        <f t="shared" si="1"/>
        <v>0</v>
      </c>
      <c r="G14" s="11">
        <f t="shared" si="1"/>
        <v>416006600</v>
      </c>
      <c r="H14" s="11">
        <f t="shared" si="1"/>
        <v>504770600</v>
      </c>
      <c r="I14" s="11">
        <f t="shared" si="1"/>
        <v>0</v>
      </c>
      <c r="J14" s="11">
        <f t="shared" si="1"/>
        <v>407893761</v>
      </c>
      <c r="K14" s="11">
        <f t="shared" si="1"/>
        <v>496657761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134000000</v>
      </c>
      <c r="E16" s="11">
        <f>SUM(E18,E23,E26)</f>
        <v>134000000</v>
      </c>
      <c r="F16" s="11" t="s">
        <v>23</v>
      </c>
      <c r="G16" s="11">
        <f>SUM(G18,G23,G26)</f>
        <v>127060000</v>
      </c>
      <c r="H16" s="11">
        <f>SUM(H18,H23,H26)</f>
        <v>127060000</v>
      </c>
      <c r="I16" s="11" t="s">
        <v>23</v>
      </c>
      <c r="J16" s="11">
        <f>SUM(J18,J23,J26)</f>
        <v>126215050</v>
      </c>
      <c r="K16" s="11">
        <f>SUM(K18,K23,K26)</f>
        <v>126215050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134000000</v>
      </c>
      <c r="E18" s="11">
        <f>SUM(E20:E22)</f>
        <v>134000000</v>
      </c>
      <c r="F18" s="11" t="s">
        <v>23</v>
      </c>
      <c r="G18" s="11">
        <f>SUM(G20:G22)</f>
        <v>127060000</v>
      </c>
      <c r="H18" s="11">
        <f>SUM(H20:H22)</f>
        <v>127060000</v>
      </c>
      <c r="I18" s="11" t="s">
        <v>23</v>
      </c>
      <c r="J18" s="11">
        <f>SUM(J20:J22)</f>
        <v>126215050</v>
      </c>
      <c r="K18" s="11">
        <f>SUM(K20:K22)</f>
        <v>126215050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134000000</v>
      </c>
      <c r="E20" s="11">
        <v>134000000</v>
      </c>
      <c r="F20" s="11" t="s">
        <v>23</v>
      </c>
      <c r="G20" s="11">
        <f>SUM(H20,I20)</f>
        <v>127060000</v>
      </c>
      <c r="H20" s="11">
        <v>127060000</v>
      </c>
      <c r="I20" s="11" t="s">
        <v>23</v>
      </c>
      <c r="J20" s="11">
        <f>SUM(K20,L20)</f>
        <v>126215050</v>
      </c>
      <c r="K20" s="11">
        <v>126215050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74565400</v>
      </c>
      <c r="E29" s="11">
        <f>SUM(E31,E40,E45,E55,E58,E62)</f>
        <v>74565400</v>
      </c>
      <c r="F29" s="11" t="s">
        <v>23</v>
      </c>
      <c r="G29" s="11">
        <f>SUM(G31,G40,G45,G55,G58,G62)</f>
        <v>64774700</v>
      </c>
      <c r="H29" s="11">
        <f>SUM(H31,H40,H45,H55,H58,H62)</f>
        <v>64774700</v>
      </c>
      <c r="I29" s="11" t="s">
        <v>23</v>
      </c>
      <c r="J29" s="11">
        <f>SUM(J31,J40,J45,J55,J58,J62)</f>
        <v>63124425</v>
      </c>
      <c r="K29" s="11">
        <f>SUM(K31,K40,K45,K55,K58,K62)</f>
        <v>63124425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21600000</v>
      </c>
      <c r="E31" s="11">
        <f>SUM(E33:E39)</f>
        <v>21600000</v>
      </c>
      <c r="F31" s="11" t="s">
        <v>23</v>
      </c>
      <c r="G31" s="11">
        <f>SUM(G33:G39)</f>
        <v>23800000</v>
      </c>
      <c r="H31" s="11">
        <f>SUM(H33:H39)</f>
        <v>23800000</v>
      </c>
      <c r="I31" s="11" t="s">
        <v>23</v>
      </c>
      <c r="J31" s="11">
        <f>SUM(J33:J39)</f>
        <v>23485078</v>
      </c>
      <c r="K31" s="11">
        <f>SUM(K33:K39)</f>
        <v>23485078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20000000</v>
      </c>
      <c r="E34" s="11">
        <v>20000000</v>
      </c>
      <c r="F34" s="11" t="s">
        <v>23</v>
      </c>
      <c r="G34" s="11">
        <f t="shared" si="3"/>
        <v>22200000</v>
      </c>
      <c r="H34" s="11">
        <v>22200000</v>
      </c>
      <c r="I34" s="11" t="s">
        <v>23</v>
      </c>
      <c r="J34" s="11">
        <f t="shared" si="4"/>
        <v>22050576</v>
      </c>
      <c r="K34" s="11">
        <v>22050576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0</v>
      </c>
      <c r="E35" s="11">
        <v>0</v>
      </c>
      <c r="F35" s="11" t="s">
        <v>23</v>
      </c>
      <c r="G35" s="11">
        <f t="shared" si="3"/>
        <v>0</v>
      </c>
      <c r="H35" s="11">
        <v>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1100000</v>
      </c>
      <c r="E36" s="11">
        <v>1100000</v>
      </c>
      <c r="F36" s="11" t="s">
        <v>23</v>
      </c>
      <c r="G36" s="11">
        <f t="shared" si="3"/>
        <v>1100000</v>
      </c>
      <c r="H36" s="11">
        <v>1100000</v>
      </c>
      <c r="I36" s="11" t="s">
        <v>23</v>
      </c>
      <c r="J36" s="11">
        <f t="shared" si="4"/>
        <v>965910</v>
      </c>
      <c r="K36" s="11">
        <v>965910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500000</v>
      </c>
      <c r="H37" s="11">
        <v>500000</v>
      </c>
      <c r="I37" s="11" t="s">
        <v>23</v>
      </c>
      <c r="J37" s="11">
        <f t="shared" si="4"/>
        <v>468592</v>
      </c>
      <c r="K37" s="11">
        <v>468592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2000000</v>
      </c>
      <c r="E40" s="11">
        <f>SUM(E42:E44)</f>
        <v>2000000</v>
      </c>
      <c r="F40" s="11" t="s">
        <v>23</v>
      </c>
      <c r="G40" s="11">
        <f>SUM(G42:G44)</f>
        <v>2685000</v>
      </c>
      <c r="H40" s="11">
        <f>SUM(H42:H44)</f>
        <v>2685000</v>
      </c>
      <c r="I40" s="11" t="s">
        <v>23</v>
      </c>
      <c r="J40" s="11">
        <f>SUM(J42:J44)</f>
        <v>2528419</v>
      </c>
      <c r="K40" s="11">
        <f>SUM(K42:K44)</f>
        <v>2528419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2000000</v>
      </c>
      <c r="E42" s="11">
        <v>2000000</v>
      </c>
      <c r="F42" s="11" t="s">
        <v>23</v>
      </c>
      <c r="G42" s="11">
        <f>SUM(H42,I42)</f>
        <v>1254000</v>
      </c>
      <c r="H42" s="11">
        <v>1254000</v>
      </c>
      <c r="I42" s="11" t="s">
        <v>23</v>
      </c>
      <c r="J42" s="11">
        <f>SUM(K42,L42)</f>
        <v>1097450</v>
      </c>
      <c r="K42" s="11">
        <v>1097450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1431000</v>
      </c>
      <c r="H43" s="11">
        <v>1431000</v>
      </c>
      <c r="I43" s="11" t="s">
        <v>23</v>
      </c>
      <c r="J43" s="11">
        <f>SUM(K43,L43)</f>
        <v>1430969</v>
      </c>
      <c r="K43" s="11">
        <v>1430969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25175400</v>
      </c>
      <c r="E45" s="11">
        <f>SUM(E47:E54)</f>
        <v>25175400</v>
      </c>
      <c r="F45" s="11" t="s">
        <v>23</v>
      </c>
      <c r="G45" s="11">
        <f>SUM(G47:G54)</f>
        <v>8709700</v>
      </c>
      <c r="H45" s="11">
        <f>SUM(H47:H54)</f>
        <v>8709700</v>
      </c>
      <c r="I45" s="11" t="s">
        <v>23</v>
      </c>
      <c r="J45" s="11">
        <f>SUM(J47:J54)</f>
        <v>8616750</v>
      </c>
      <c r="K45" s="11">
        <f>SUM(K47:K54)</f>
        <v>8616750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1500000</v>
      </c>
      <c r="E48" s="11">
        <v>1500000</v>
      </c>
      <c r="F48" s="11" t="s">
        <v>23</v>
      </c>
      <c r="G48" s="11">
        <f t="shared" si="6"/>
        <v>1045000</v>
      </c>
      <c r="H48" s="11">
        <v>1045000</v>
      </c>
      <c r="I48" s="11" t="s">
        <v>23</v>
      </c>
      <c r="J48" s="11">
        <f t="shared" si="7"/>
        <v>1044600</v>
      </c>
      <c r="K48" s="11">
        <v>1044600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95000</v>
      </c>
      <c r="K49" s="11">
        <v>95000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550000</v>
      </c>
      <c r="H50" s="11">
        <v>550000</v>
      </c>
      <c r="I50" s="11" t="s">
        <v>23</v>
      </c>
      <c r="J50" s="11">
        <f t="shared" si="7"/>
        <v>486110</v>
      </c>
      <c r="K50" s="11">
        <v>486110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1000000</v>
      </c>
      <c r="E51" s="11">
        <v>1000000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22075400</v>
      </c>
      <c r="E54" s="11">
        <v>22075400</v>
      </c>
      <c r="F54" s="11" t="s">
        <v>23</v>
      </c>
      <c r="G54" s="11">
        <f t="shared" si="6"/>
        <v>7014700</v>
      </c>
      <c r="H54" s="11">
        <v>7014700</v>
      </c>
      <c r="I54" s="11" t="s">
        <v>23</v>
      </c>
      <c r="J54" s="11">
        <f t="shared" si="7"/>
        <v>6991040</v>
      </c>
      <c r="K54" s="11">
        <v>6991040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7100000</v>
      </c>
      <c r="E55" s="11">
        <f>SUM(E57)</f>
        <v>7100000</v>
      </c>
      <c r="F55" s="11" t="s">
        <v>23</v>
      </c>
      <c r="G55" s="11">
        <f>SUM(G57)</f>
        <v>8628000</v>
      </c>
      <c r="H55" s="11">
        <f>SUM(H57)</f>
        <v>8628000</v>
      </c>
      <c r="I55" s="11" t="s">
        <v>23</v>
      </c>
      <c r="J55" s="11">
        <f>SUM(J57)</f>
        <v>8543574</v>
      </c>
      <c r="K55" s="11">
        <f>SUM(K57)</f>
        <v>8543574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7100000</v>
      </c>
      <c r="E57" s="11">
        <v>7100000</v>
      </c>
      <c r="F57" s="11" t="s">
        <v>23</v>
      </c>
      <c r="G57" s="11">
        <f>SUM(H57,I57)</f>
        <v>8628000</v>
      </c>
      <c r="H57" s="11">
        <v>8628000</v>
      </c>
      <c r="I57" s="11" t="s">
        <v>23</v>
      </c>
      <c r="J57" s="11">
        <f>SUM(K57,L57)</f>
        <v>8543574</v>
      </c>
      <c r="K57" s="11">
        <v>8543574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1500000</v>
      </c>
      <c r="E58" s="11">
        <f>SUM(E60:E61)</f>
        <v>1500000</v>
      </c>
      <c r="F58" s="11" t="s">
        <v>23</v>
      </c>
      <c r="G58" s="11">
        <f>SUM(G60:G61)</f>
        <v>1500000</v>
      </c>
      <c r="H58" s="11">
        <f>SUM(H60:H61)</f>
        <v>1500000</v>
      </c>
      <c r="I58" s="11" t="s">
        <v>23</v>
      </c>
      <c r="J58" s="11">
        <f>SUM(J60:J61)</f>
        <v>1333300</v>
      </c>
      <c r="K58" s="11">
        <f>SUM(K60:K61)</f>
        <v>1333300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1500000</v>
      </c>
      <c r="E61" s="11">
        <v>1500000</v>
      </c>
      <c r="F61" s="11" t="s">
        <v>23</v>
      </c>
      <c r="G61" s="11">
        <f>SUM(H61,I61)</f>
        <v>1500000</v>
      </c>
      <c r="H61" s="11">
        <v>1500000</v>
      </c>
      <c r="I61" s="11" t="s">
        <v>23</v>
      </c>
      <c r="J61" s="11">
        <f>SUM(K61,L61)</f>
        <v>1333300</v>
      </c>
      <c r="K61" s="11">
        <v>1333300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17190000</v>
      </c>
      <c r="E62" s="11">
        <f>SUM(E64:E71)</f>
        <v>17190000</v>
      </c>
      <c r="F62" s="11" t="s">
        <v>23</v>
      </c>
      <c r="G62" s="11">
        <f>SUM(G64:G71)</f>
        <v>19452000</v>
      </c>
      <c r="H62" s="11">
        <f>SUM(H64:H71)</f>
        <v>19452000</v>
      </c>
      <c r="I62" s="11" t="s">
        <v>23</v>
      </c>
      <c r="J62" s="11">
        <f>SUM(J64:J71)</f>
        <v>18617304</v>
      </c>
      <c r="K62" s="11">
        <f>SUM(K64:K71)</f>
        <v>18617304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1500000</v>
      </c>
      <c r="E64" s="11">
        <v>1500000</v>
      </c>
      <c r="F64" s="11" t="s">
        <v>23</v>
      </c>
      <c r="G64" s="11">
        <f t="shared" ref="G64:G71" si="9">SUM(H64,I64)</f>
        <v>1223000</v>
      </c>
      <c r="H64" s="11">
        <v>1223000</v>
      </c>
      <c r="I64" s="11" t="s">
        <v>23</v>
      </c>
      <c r="J64" s="11">
        <f t="shared" ref="J64:J71" si="10">SUM(K64,L64)</f>
        <v>1222880</v>
      </c>
      <c r="K64" s="11">
        <v>1222880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8000000</v>
      </c>
      <c r="E67" s="11">
        <v>8000000</v>
      </c>
      <c r="F67" s="11" t="s">
        <v>23</v>
      </c>
      <c r="G67" s="11">
        <f t="shared" si="9"/>
        <v>8000000</v>
      </c>
      <c r="H67" s="11">
        <v>8000000</v>
      </c>
      <c r="I67" s="11" t="s">
        <v>23</v>
      </c>
      <c r="J67" s="11">
        <f t="shared" si="10"/>
        <v>7307551</v>
      </c>
      <c r="K67" s="11">
        <v>7307551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2500000</v>
      </c>
      <c r="E70" s="11">
        <v>2500000</v>
      </c>
      <c r="F70" s="11" t="s">
        <v>23</v>
      </c>
      <c r="G70" s="11">
        <f t="shared" si="9"/>
        <v>739000</v>
      </c>
      <c r="H70" s="11">
        <v>739000</v>
      </c>
      <c r="I70" s="11" t="s">
        <v>23</v>
      </c>
      <c r="J70" s="11">
        <f t="shared" si="10"/>
        <v>712522</v>
      </c>
      <c r="K70" s="11">
        <v>712522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5190000</v>
      </c>
      <c r="E71" s="11">
        <v>5190000</v>
      </c>
      <c r="F71" s="11" t="s">
        <v>23</v>
      </c>
      <c r="G71" s="11">
        <f t="shared" si="9"/>
        <v>9490000</v>
      </c>
      <c r="H71" s="11">
        <v>9490000</v>
      </c>
      <c r="I71" s="11" t="s">
        <v>23</v>
      </c>
      <c r="J71" s="11">
        <f t="shared" si="10"/>
        <v>9374351</v>
      </c>
      <c r="K71" s="11">
        <v>9374351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0</v>
      </c>
      <c r="E87" s="11">
        <f>SUM(E89,E93)</f>
        <v>0</v>
      </c>
      <c r="F87" s="11" t="s">
        <v>23</v>
      </c>
      <c r="G87" s="11">
        <f>SUM(G89,G93)</f>
        <v>0</v>
      </c>
      <c r="H87" s="11">
        <f>SUM(H89,H93)</f>
        <v>0</v>
      </c>
      <c r="I87" s="11" t="s">
        <v>23</v>
      </c>
      <c r="J87" s="11">
        <f>SUM(J89,J93)</f>
        <v>0</v>
      </c>
      <c r="K87" s="11">
        <f>SUM(K89,K93)</f>
        <v>0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0</v>
      </c>
      <c r="E89" s="11">
        <f>SUM(E91:E92)</f>
        <v>0</v>
      </c>
      <c r="F89" s="11" t="s">
        <v>23</v>
      </c>
      <c r="G89" s="11">
        <f>SUM(G91:G92)</f>
        <v>0</v>
      </c>
      <c r="H89" s="11">
        <f>SUM(H91:H92)</f>
        <v>0</v>
      </c>
      <c r="I89" s="11" t="s">
        <v>23</v>
      </c>
      <c r="J89" s="11">
        <f>SUM(J91:J92)</f>
        <v>0</v>
      </c>
      <c r="K89" s="11">
        <f>SUM(K91:K92)</f>
        <v>0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168739100</v>
      </c>
      <c r="E97" s="11">
        <f>SUM(E99,E103,E107,E115)</f>
        <v>168739100</v>
      </c>
      <c r="F97" s="11" t="s">
        <v>23</v>
      </c>
      <c r="G97" s="11">
        <f>SUM(G99,G103,G107,G115)</f>
        <v>211023900</v>
      </c>
      <c r="H97" s="11">
        <f>SUM(H99,H103,H107,H115)</f>
        <v>211023900</v>
      </c>
      <c r="I97" s="11" t="s">
        <v>23</v>
      </c>
      <c r="J97" s="11">
        <f>SUM(J99,J103,J107,J115)</f>
        <v>206343486</v>
      </c>
      <c r="K97" s="11">
        <f>SUM(K99,K103,K107,K115)</f>
        <v>206343486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4845000</v>
      </c>
      <c r="H103" s="11">
        <f>SUM(H105:H106)</f>
        <v>4845000</v>
      </c>
      <c r="I103" s="11" t="s">
        <v>23</v>
      </c>
      <c r="J103" s="11">
        <f>SUM(J105:J106)</f>
        <v>4845000</v>
      </c>
      <c r="K103" s="11">
        <f>SUM(K105:K106)</f>
        <v>4845000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4845000</v>
      </c>
      <c r="H106" s="11">
        <v>4845000</v>
      </c>
      <c r="I106" s="11" t="s">
        <v>23</v>
      </c>
      <c r="J106" s="11">
        <f>SUM(K106,L106)</f>
        <v>4845000</v>
      </c>
      <c r="K106" s="11">
        <v>4845000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165789100</v>
      </c>
      <c r="E107" s="11">
        <f>SUM(E109:E111)</f>
        <v>165789100</v>
      </c>
      <c r="F107" s="11" t="s">
        <v>23</v>
      </c>
      <c r="G107" s="11">
        <f>SUM(G109:G111)</f>
        <v>206178900</v>
      </c>
      <c r="H107" s="11">
        <f>SUM(H109:H111)</f>
        <v>206178900</v>
      </c>
      <c r="I107" s="11" t="s">
        <v>23</v>
      </c>
      <c r="J107" s="11">
        <f>SUM(J109:J111)</f>
        <v>201498486</v>
      </c>
      <c r="K107" s="11">
        <f>SUM(K109:K111)</f>
        <v>201498486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165789100</v>
      </c>
      <c r="E109" s="11">
        <v>165789100</v>
      </c>
      <c r="F109" s="11" t="s">
        <v>23</v>
      </c>
      <c r="G109" s="11">
        <f>SUM(H109,I109)</f>
        <v>206178900</v>
      </c>
      <c r="H109" s="11">
        <v>206178900</v>
      </c>
      <c r="I109" s="11" t="s">
        <v>23</v>
      </c>
      <c r="J109" s="11">
        <f>SUM(K109,L109)</f>
        <v>201498486</v>
      </c>
      <c r="K109" s="11">
        <v>201498486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2950000</v>
      </c>
      <c r="E115" s="11">
        <f>SUM(E117:E119)</f>
        <v>2950000</v>
      </c>
      <c r="F115" s="11" t="s">
        <v>23</v>
      </c>
      <c r="G115" s="11">
        <f>SUM(G117:G119)</f>
        <v>0</v>
      </c>
      <c r="H115" s="11">
        <f>SUM(H117:H119)</f>
        <v>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2950000</v>
      </c>
      <c r="E119" s="11">
        <f>SUM(E120,E121,E122)</f>
        <v>2950000</v>
      </c>
      <c r="F119" s="11" t="s">
        <v>23</v>
      </c>
      <c r="G119" s="11">
        <f>SUM(G120,G121,G122)</f>
        <v>0</v>
      </c>
      <c r="H119" s="11">
        <f>SUM(H120,H121,H122)</f>
        <v>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2950000</v>
      </c>
      <c r="E122" s="11">
        <v>2950000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10000000</v>
      </c>
      <c r="E123" s="11">
        <f>SUM(E125,E129,E135)</f>
        <v>10000000</v>
      </c>
      <c r="F123" s="11" t="s">
        <v>23</v>
      </c>
      <c r="G123" s="11">
        <f>SUM(G125,G129,G135)</f>
        <v>7270000</v>
      </c>
      <c r="H123" s="11">
        <f>SUM(H125,H129,H135)</f>
        <v>7270000</v>
      </c>
      <c r="I123" s="11" t="s">
        <v>23</v>
      </c>
      <c r="J123" s="11">
        <f>SUM(J125,J129,J135)</f>
        <v>7052000</v>
      </c>
      <c r="K123" s="11">
        <f>SUM(K125,K129,K135)</f>
        <v>7052000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10000000</v>
      </c>
      <c r="E129" s="11">
        <f>SUM(E131:E134)</f>
        <v>10000000</v>
      </c>
      <c r="F129" s="11" t="s">
        <v>23</v>
      </c>
      <c r="G129" s="11">
        <f>SUM(G131:G134)</f>
        <v>7270000</v>
      </c>
      <c r="H129" s="11">
        <f>SUM(H131:H134)</f>
        <v>7270000</v>
      </c>
      <c r="I129" s="11" t="s">
        <v>23</v>
      </c>
      <c r="J129" s="11">
        <f>SUM(J131:J134)</f>
        <v>7052000</v>
      </c>
      <c r="K129" s="11">
        <f>SUM(K131:K134)</f>
        <v>7052000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10000000</v>
      </c>
      <c r="E134" s="11">
        <v>10000000</v>
      </c>
      <c r="F134" s="11" t="s">
        <v>23</v>
      </c>
      <c r="G134" s="11">
        <f>SUM(H134,I134)</f>
        <v>7270000</v>
      </c>
      <c r="H134" s="11">
        <v>7270000</v>
      </c>
      <c r="I134" s="11" t="s">
        <v>23</v>
      </c>
      <c r="J134" s="11">
        <f>SUM(K134,L134)</f>
        <v>7052000</v>
      </c>
      <c r="K134" s="11">
        <v>7052000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94232000</v>
      </c>
      <c r="E138" s="11">
        <f t="shared" si="11"/>
        <v>94232000</v>
      </c>
      <c r="F138" s="11">
        <f t="shared" si="11"/>
        <v>0</v>
      </c>
      <c r="G138" s="11">
        <f t="shared" si="11"/>
        <v>5878000</v>
      </c>
      <c r="H138" s="11">
        <f t="shared" si="11"/>
        <v>94642000</v>
      </c>
      <c r="I138" s="11">
        <f t="shared" si="11"/>
        <v>0</v>
      </c>
      <c r="J138" s="11">
        <f t="shared" si="11"/>
        <v>5158800</v>
      </c>
      <c r="K138" s="11">
        <f t="shared" si="11"/>
        <v>93922800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500000</v>
      </c>
      <c r="E140" s="11">
        <f>SUM(E142:E143)</f>
        <v>500000</v>
      </c>
      <c r="F140" s="11" t="s">
        <v>23</v>
      </c>
      <c r="G140" s="11">
        <f>SUM(G142:G143)</f>
        <v>500000</v>
      </c>
      <c r="H140" s="11">
        <f>SUM(H142:H143)</f>
        <v>500000</v>
      </c>
      <c r="I140" s="11" t="s">
        <v>23</v>
      </c>
      <c r="J140" s="11">
        <f>SUM(J142:J143)</f>
        <v>117840</v>
      </c>
      <c r="K140" s="11">
        <f>SUM(K142:K143)</f>
        <v>117840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500000</v>
      </c>
      <c r="E143" s="11">
        <v>500000</v>
      </c>
      <c r="F143" s="11" t="s">
        <v>23</v>
      </c>
      <c r="G143" s="11">
        <f>SUM(H143,I143)</f>
        <v>500000</v>
      </c>
      <c r="H143" s="11">
        <v>500000</v>
      </c>
      <c r="I143" s="11" t="s">
        <v>23</v>
      </c>
      <c r="J143" s="11">
        <f>SUM(K143,L143)</f>
        <v>117840</v>
      </c>
      <c r="K143" s="11">
        <v>117840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1300000</v>
      </c>
      <c r="E144" s="11">
        <f>SUM(E146:E149)</f>
        <v>1300000</v>
      </c>
      <c r="F144" s="11" t="s">
        <v>23</v>
      </c>
      <c r="G144" s="11">
        <f>SUM(G146:G149)</f>
        <v>2446000</v>
      </c>
      <c r="H144" s="11">
        <f>SUM(H146:H149)</f>
        <v>2446000</v>
      </c>
      <c r="I144" s="11" t="s">
        <v>23</v>
      </c>
      <c r="J144" s="11">
        <f>SUM(J146:J149)</f>
        <v>2110960</v>
      </c>
      <c r="K144" s="11">
        <f>SUM(K146:K149)</f>
        <v>2110960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1000000</v>
      </c>
      <c r="E147" s="11">
        <v>1000000</v>
      </c>
      <c r="F147" s="11" t="s">
        <v>23</v>
      </c>
      <c r="G147" s="11">
        <f>SUM(H147,I147)</f>
        <v>2146000</v>
      </c>
      <c r="H147" s="11">
        <v>2146000</v>
      </c>
      <c r="I147" s="11" t="s">
        <v>23</v>
      </c>
      <c r="J147" s="11">
        <f>SUM(K147,L147)</f>
        <v>1812250</v>
      </c>
      <c r="K147" s="11">
        <v>1812250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300000</v>
      </c>
      <c r="E148" s="11">
        <v>300000</v>
      </c>
      <c r="F148" s="11" t="s">
        <v>23</v>
      </c>
      <c r="G148" s="11">
        <f>SUM(H148,I148)</f>
        <v>300000</v>
      </c>
      <c r="H148" s="11">
        <v>300000</v>
      </c>
      <c r="I148" s="11" t="s">
        <v>23</v>
      </c>
      <c r="J148" s="11">
        <f>SUM(K148,L148)</f>
        <v>298710</v>
      </c>
      <c r="K148" s="11">
        <v>298710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2932000</v>
      </c>
      <c r="E157" s="11">
        <f>SUM(E159)</f>
        <v>2932000</v>
      </c>
      <c r="F157" s="11" t="s">
        <v>23</v>
      </c>
      <c r="G157" s="11">
        <f>SUM(G159)</f>
        <v>2932000</v>
      </c>
      <c r="H157" s="11">
        <f>SUM(H159)</f>
        <v>2932000</v>
      </c>
      <c r="I157" s="11" t="s">
        <v>23</v>
      </c>
      <c r="J157" s="11">
        <f>SUM(J159)</f>
        <v>2930000</v>
      </c>
      <c r="K157" s="11">
        <f>SUM(K159)</f>
        <v>2930000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2932000</v>
      </c>
      <c r="E159" s="11">
        <v>2932000</v>
      </c>
      <c r="F159" s="11" t="s">
        <v>23</v>
      </c>
      <c r="G159" s="11">
        <f>SUM(H159,I159)</f>
        <v>2932000</v>
      </c>
      <c r="H159" s="11">
        <v>2932000</v>
      </c>
      <c r="I159" s="11" t="s">
        <v>23</v>
      </c>
      <c r="J159" s="11">
        <f>SUM(K159,L159)</f>
        <v>2930000</v>
      </c>
      <c r="K159" s="11">
        <v>2930000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89500000</v>
      </c>
      <c r="E163" s="11">
        <f t="shared" si="12"/>
        <v>89500000</v>
      </c>
      <c r="F163" s="11">
        <f t="shared" si="12"/>
        <v>0</v>
      </c>
      <c r="G163" s="11">
        <f t="shared" si="12"/>
        <v>0</v>
      </c>
      <c r="H163" s="11">
        <f t="shared" si="12"/>
        <v>88764000</v>
      </c>
      <c r="I163" s="11">
        <f t="shared" si="12"/>
        <v>0</v>
      </c>
      <c r="J163" s="11">
        <f t="shared" si="12"/>
        <v>0</v>
      </c>
      <c r="K163" s="11">
        <f t="shared" si="12"/>
        <v>88764000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89500000</v>
      </c>
      <c r="E165" s="11">
        <v>89500000</v>
      </c>
      <c r="F165" s="11">
        <v>0</v>
      </c>
      <c r="G165" s="11">
        <v>0</v>
      </c>
      <c r="H165" s="11">
        <v>88764000</v>
      </c>
      <c r="I165" s="11">
        <v>0</v>
      </c>
      <c r="J165" s="11">
        <v>0</v>
      </c>
      <c r="K165" s="11">
        <v>88764000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88764000</v>
      </c>
      <c r="H166" s="11">
        <v>88764000</v>
      </c>
      <c r="I166" s="11" t="s">
        <v>23</v>
      </c>
      <c r="J166" s="11">
        <f>SUM(K166,L166)</f>
        <v>88764000</v>
      </c>
      <c r="K166" s="11">
        <v>88764000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482196730.69999999</v>
      </c>
      <c r="E167" s="11" t="s">
        <v>23</v>
      </c>
      <c r="F167" s="11">
        <f>SUM(F169,F187,F193,F196,F202)</f>
        <v>482196730.69999999</v>
      </c>
      <c r="G167" s="11">
        <f>SUM(G169,G187,G193,G196,G202)</f>
        <v>929693130.70000005</v>
      </c>
      <c r="H167" s="11" t="s">
        <v>23</v>
      </c>
      <c r="I167" s="11">
        <f>SUM(I169,I187,I193,I196,I202)</f>
        <v>929693130.70000005</v>
      </c>
      <c r="J167" s="11">
        <f>SUM(J169,J187,J193,J196,J202)</f>
        <v>866514668</v>
      </c>
      <c r="K167" s="11" t="s">
        <v>23</v>
      </c>
      <c r="L167" s="11">
        <f>SUM(L169,L187,L193,L196,L202)</f>
        <v>866514668</v>
      </c>
    </row>
    <row r="168" spans="1:12" ht="39.950000000000003" customHeight="1" x14ac:dyDescent="0.25">
      <c r="A168" s="9"/>
      <c r="B168" s="10" t="s">
        <v>367</v>
      </c>
      <c r="C168" s="9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481696730.69999999</v>
      </c>
      <c r="E169" s="11" t="s">
        <v>23</v>
      </c>
      <c r="F169" s="11">
        <f>SUM(F171,F176,F181)</f>
        <v>481696730.69999999</v>
      </c>
      <c r="G169" s="11">
        <f>SUM(G171,G176,G181)</f>
        <v>929315130.70000005</v>
      </c>
      <c r="H169" s="11" t="s">
        <v>23</v>
      </c>
      <c r="I169" s="11">
        <f>SUM(I171,I176,I181)</f>
        <v>929315130.70000005</v>
      </c>
      <c r="J169" s="11">
        <f>SUM(J171,J176,J181)</f>
        <v>866224668</v>
      </c>
      <c r="K169" s="11" t="s">
        <v>23</v>
      </c>
      <c r="L169" s="11">
        <f>SUM(L171,L176,L181)</f>
        <v>866224668</v>
      </c>
    </row>
    <row r="170" spans="1:12" ht="39.950000000000003" customHeight="1" x14ac:dyDescent="0.25">
      <c r="A170" s="9"/>
      <c r="B170" s="10" t="s">
        <v>367</v>
      </c>
      <c r="C170" s="9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458890384</v>
      </c>
      <c r="E171" s="11" t="s">
        <v>23</v>
      </c>
      <c r="F171" s="11">
        <f>SUM(F173:F175)</f>
        <v>458890384</v>
      </c>
      <c r="G171" s="11">
        <f>SUM(G173:G175)</f>
        <v>899144784</v>
      </c>
      <c r="H171" s="11" t="s">
        <v>23</v>
      </c>
      <c r="I171" s="11">
        <f>SUM(I173:I175)</f>
        <v>899144784</v>
      </c>
      <c r="J171" s="11">
        <f>SUM(J173:J175)</f>
        <v>836382513</v>
      </c>
      <c r="K171" s="11" t="s">
        <v>23</v>
      </c>
      <c r="L171" s="11">
        <f>SUM(L173:L175)</f>
        <v>836382513</v>
      </c>
    </row>
    <row r="172" spans="1:12" ht="39.950000000000003" customHeight="1" x14ac:dyDescent="0.25">
      <c r="A172" s="9"/>
      <c r="B172" s="10" t="s">
        <v>167</v>
      </c>
      <c r="C172" s="9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458890384</v>
      </c>
      <c r="E174" s="11" t="s">
        <v>23</v>
      </c>
      <c r="F174" s="11">
        <v>458890384</v>
      </c>
      <c r="G174" s="11">
        <f>SUM(H174,I174)</f>
        <v>899144784</v>
      </c>
      <c r="H174" s="11" t="s">
        <v>23</v>
      </c>
      <c r="I174" s="11">
        <v>899144784</v>
      </c>
      <c r="J174" s="11">
        <f>SUM(K174,L174)</f>
        <v>836382513</v>
      </c>
      <c r="K174" s="11" t="s">
        <v>23</v>
      </c>
      <c r="L174" s="11">
        <v>836382513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0</v>
      </c>
      <c r="H175" s="11" t="s">
        <v>23</v>
      </c>
      <c r="I175" s="11">
        <v>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300000</v>
      </c>
      <c r="E176" s="11" t="s">
        <v>23</v>
      </c>
      <c r="F176" s="11">
        <f>SUM(F178:F180)</f>
        <v>300000</v>
      </c>
      <c r="G176" s="11">
        <f>SUM(G178:G180)</f>
        <v>8683400</v>
      </c>
      <c r="H176" s="11" t="s">
        <v>23</v>
      </c>
      <c r="I176" s="11">
        <f>SUM(I178:I180)</f>
        <v>8683400</v>
      </c>
      <c r="J176" s="11">
        <f>SUM(J178:J180)</f>
        <v>8566335</v>
      </c>
      <c r="K176" s="11" t="s">
        <v>23</v>
      </c>
      <c r="L176" s="11">
        <f>SUM(L178:L180)</f>
        <v>8566335</v>
      </c>
    </row>
    <row r="177" spans="1:12" ht="39.950000000000003" customHeight="1" x14ac:dyDescent="0.25">
      <c r="A177" s="9"/>
      <c r="B177" s="10" t="s">
        <v>167</v>
      </c>
      <c r="C177" s="9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300000</v>
      </c>
      <c r="E179" s="11" t="s">
        <v>23</v>
      </c>
      <c r="F179" s="11">
        <v>300000</v>
      </c>
      <c r="G179" s="11">
        <f>SUM(H179,I179)</f>
        <v>300000</v>
      </c>
      <c r="H179" s="11" t="s">
        <v>23</v>
      </c>
      <c r="I179" s="11">
        <v>300000</v>
      </c>
      <c r="J179" s="11">
        <f>SUM(K179,L179)</f>
        <v>204035</v>
      </c>
      <c r="K179" s="11" t="s">
        <v>23</v>
      </c>
      <c r="L179" s="11">
        <v>204035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8383400</v>
      </c>
      <c r="H180" s="11" t="s">
        <v>23</v>
      </c>
      <c r="I180" s="11">
        <v>8383400</v>
      </c>
      <c r="J180" s="11">
        <f>SUM(K180,L180)</f>
        <v>8362300</v>
      </c>
      <c r="K180" s="11" t="s">
        <v>23</v>
      </c>
      <c r="L180" s="11">
        <v>8362300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22506346.699999999</v>
      </c>
      <c r="E181" s="11" t="s">
        <v>23</v>
      </c>
      <c r="F181" s="11">
        <f>SUM(F183:F186)</f>
        <v>22506346.699999999</v>
      </c>
      <c r="G181" s="11">
        <f>SUM(G183:G186)</f>
        <v>21486946.699999999</v>
      </c>
      <c r="H181" s="11" t="s">
        <v>23</v>
      </c>
      <c r="I181" s="11">
        <f>SUM(I183:I186)</f>
        <v>21486946.699999999</v>
      </c>
      <c r="J181" s="11">
        <f>SUM(J183:J186)</f>
        <v>21275820</v>
      </c>
      <c r="K181" s="11" t="s">
        <v>23</v>
      </c>
      <c r="L181" s="11">
        <f>SUM(L183:L186)</f>
        <v>21275820</v>
      </c>
    </row>
    <row r="182" spans="1:12" ht="39.950000000000003" customHeight="1" x14ac:dyDescent="0.25">
      <c r="A182" s="9"/>
      <c r="B182" s="10" t="s">
        <v>167</v>
      </c>
      <c r="C182" s="9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22506346.699999999</v>
      </c>
      <c r="E186" s="11" t="s">
        <v>23</v>
      </c>
      <c r="F186" s="11">
        <v>22506346.699999999</v>
      </c>
      <c r="G186" s="11">
        <f>SUM(H186,I186)</f>
        <v>21486946.699999999</v>
      </c>
      <c r="H186" s="11" t="s">
        <v>23</v>
      </c>
      <c r="I186" s="11">
        <v>21486946.699999999</v>
      </c>
      <c r="J186" s="11">
        <f>SUM(K186,L186)</f>
        <v>21275820</v>
      </c>
      <c r="K186" s="11" t="s">
        <v>23</v>
      </c>
      <c r="L186" s="11">
        <v>21275820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500000</v>
      </c>
      <c r="E187" s="11" t="s">
        <v>23</v>
      </c>
      <c r="F187" s="11">
        <f>SUM(F189:F192)</f>
        <v>500000</v>
      </c>
      <c r="G187" s="11">
        <f>SUM(G189:G192)</f>
        <v>378000</v>
      </c>
      <c r="H187" s="11" t="s">
        <v>23</v>
      </c>
      <c r="I187" s="11">
        <f>SUM(I189:I192)</f>
        <v>378000</v>
      </c>
      <c r="J187" s="11">
        <f>SUM(J189:J192)</f>
        <v>290000</v>
      </c>
      <c r="K187" s="11" t="s">
        <v>23</v>
      </c>
      <c r="L187" s="11">
        <f>SUM(L189:L192)</f>
        <v>290000</v>
      </c>
    </row>
    <row r="188" spans="1:12" ht="39.950000000000003" customHeight="1" x14ac:dyDescent="0.25">
      <c r="A188" s="9"/>
      <c r="B188" s="10" t="s">
        <v>367</v>
      </c>
      <c r="C188" s="9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500000</v>
      </c>
      <c r="E190" s="11" t="s">
        <v>23</v>
      </c>
      <c r="F190" s="11">
        <v>500000</v>
      </c>
      <c r="G190" s="11">
        <f>SUM(H190,I190)</f>
        <v>378000</v>
      </c>
      <c r="H190" s="11" t="s">
        <v>23</v>
      </c>
      <c r="I190" s="11">
        <v>378000</v>
      </c>
      <c r="J190" s="11">
        <f>SUM(K190,L190)</f>
        <v>290000</v>
      </c>
      <c r="K190" s="11" t="s">
        <v>23</v>
      </c>
      <c r="L190" s="11">
        <v>290000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-40000000</v>
      </c>
      <c r="E205" s="11" t="s">
        <v>23</v>
      </c>
      <c r="F205" s="11">
        <f>SUM(F207,F215,F220,F223)</f>
        <v>-40000000</v>
      </c>
      <c r="G205" s="11">
        <f>SUM(G207,G215,G220,G223)</f>
        <v>-105000000</v>
      </c>
      <c r="H205" s="11" t="s">
        <v>23</v>
      </c>
      <c r="I205" s="11">
        <f>SUM(I207,I215,I220,I223)</f>
        <v>-105000000</v>
      </c>
      <c r="J205" s="11">
        <f>SUM(J207,J215,J220,J223)</f>
        <v>-102064738</v>
      </c>
      <c r="K205" s="11" t="s">
        <v>23</v>
      </c>
      <c r="L205" s="11">
        <f>SUM(L207,L215,L220,L223)</f>
        <v>-102064738</v>
      </c>
    </row>
    <row r="206" spans="1:12" ht="39.950000000000003" customHeight="1" x14ac:dyDescent="0.25">
      <c r="A206" s="9"/>
      <c r="B206" s="10" t="s">
        <v>165</v>
      </c>
      <c r="C206" s="9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-3666945</v>
      </c>
      <c r="K207" s="11" t="s">
        <v>23</v>
      </c>
      <c r="L207" s="11">
        <f>SUM(L209:L211)</f>
        <v>-3666945</v>
      </c>
    </row>
    <row r="208" spans="1:12" ht="39.950000000000003" customHeight="1" x14ac:dyDescent="0.25">
      <c r="A208" s="9"/>
      <c r="B208" s="10" t="s">
        <v>165</v>
      </c>
      <c r="C208" s="9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-3666945</v>
      </c>
      <c r="K211" s="11" t="s">
        <v>23</v>
      </c>
      <c r="L211" s="11">
        <v>-3666945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-40000000</v>
      </c>
      <c r="E223" s="11" t="s">
        <v>23</v>
      </c>
      <c r="F223" s="11">
        <f>SUM(F225:F228)</f>
        <v>-40000000</v>
      </c>
      <c r="G223" s="11">
        <f>SUM(G225:G228)</f>
        <v>-105000000</v>
      </c>
      <c r="H223" s="11" t="s">
        <v>23</v>
      </c>
      <c r="I223" s="11">
        <f>SUM(I225:I228)</f>
        <v>-105000000</v>
      </c>
      <c r="J223" s="11">
        <f>SUM(J225:J228)</f>
        <v>-98397793</v>
      </c>
      <c r="K223" s="11" t="s">
        <v>23</v>
      </c>
      <c r="L223" s="11">
        <f>SUM(L225:L228)</f>
        <v>-98397793</v>
      </c>
    </row>
    <row r="224" spans="1:12" ht="39.950000000000003" customHeight="1" x14ac:dyDescent="0.25">
      <c r="A224" s="9"/>
      <c r="B224" s="10" t="s">
        <v>165</v>
      </c>
      <c r="C224" s="9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-40000000</v>
      </c>
      <c r="E225" s="11" t="s">
        <v>23</v>
      </c>
      <c r="F225" s="11">
        <v>-40000000</v>
      </c>
      <c r="G225" s="11">
        <f>SUM(H225,I225)</f>
        <v>-105000000</v>
      </c>
      <c r="H225" s="11" t="s">
        <v>23</v>
      </c>
      <c r="I225" s="11">
        <v>-105000000</v>
      </c>
      <c r="J225" s="11">
        <f>SUM(K225,L225)</f>
        <v>-98397793</v>
      </c>
      <c r="K225" s="11" t="s">
        <v>23</v>
      </c>
      <c r="L225" s="11">
        <v>-98397793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C18" sqref="C18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11" width="13.42578125" style="1" customWidth="1"/>
    <col min="12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-87832828.699999988</v>
      </c>
      <c r="D12" s="11">
        <f>Ekamutner!E12-Gorcarnakan_caxs!G12</f>
        <v>0</v>
      </c>
      <c r="E12" s="11">
        <f>Ekamutner!F12-Gorcarnakan_caxs!H12</f>
        <v>-87832828.699999988</v>
      </c>
      <c r="F12" s="11">
        <f>SUM(G12:H12)</f>
        <v>-87832828.700000048</v>
      </c>
      <c r="G12" s="11">
        <f>Ekamutner!H12-Gorcarnakan_caxs!J12</f>
        <v>0</v>
      </c>
      <c r="H12" s="11">
        <f>Ekamutner!I12-Gorcarnakan_caxs!K12</f>
        <v>-87832828.700000048</v>
      </c>
      <c r="I12" s="11">
        <f>SUM(J12:K12)</f>
        <v>-42840683</v>
      </c>
      <c r="J12" s="11">
        <f>Ekamutner!K12-Gorcarnakan_caxs!M12</f>
        <v>13809946</v>
      </c>
      <c r="K12" s="11">
        <f>Ekamutner!L12-Gorcarnakan_caxs!N12</f>
        <v>-56650629</v>
      </c>
    </row>
    <row r="13" spans="1:12" ht="12.75" customHeight="1" x14ac:dyDescent="0.25">
      <c r="C13" s="13"/>
      <c r="D13" s="13"/>
      <c r="E13" s="13"/>
      <c r="F13" s="13"/>
      <c r="G13" s="13"/>
      <c r="H13" s="13"/>
      <c r="I13" s="13"/>
      <c r="J13" s="13"/>
      <c r="K13" s="13"/>
    </row>
    <row r="14" spans="1:12" ht="12.75" customHeight="1" x14ac:dyDescent="0.25">
      <c r="C14" s="13"/>
      <c r="D14" s="13"/>
      <c r="E14" s="13"/>
      <c r="F14" s="13"/>
      <c r="G14" s="13"/>
      <c r="H14" s="13"/>
      <c r="I14" s="13"/>
      <c r="J14" s="13"/>
      <c r="K14" s="13"/>
    </row>
    <row r="15" spans="1:12" ht="12.75" customHeight="1" x14ac:dyDescent="0.25">
      <c r="C15" s="13"/>
      <c r="D15" s="13"/>
      <c r="E15" s="13"/>
      <c r="F15" s="13"/>
      <c r="G15" s="13"/>
      <c r="H15" s="13"/>
      <c r="I15" s="13"/>
      <c r="J15" s="13"/>
      <c r="K15" s="13"/>
    </row>
    <row r="16" spans="1:12" ht="39.950000000000003" customHeight="1" x14ac:dyDescent="0.25">
      <c r="A16" s="2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0</v>
      </c>
      <c r="J17" s="11">
        <f>J12+Dificiti_caxs!K12</f>
        <v>0</v>
      </c>
      <c r="K17" s="11">
        <f>K12+Dificiti_caxs!L12</f>
        <v>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SheetLayoutView="100" workbookViewId="0">
      <selection activeCell="C100" sqref="C100"/>
    </sheetView>
  </sheetViews>
  <sheetFormatPr defaultRowHeight="12.75" customHeight="1" x14ac:dyDescent="0.25"/>
  <cols>
    <col min="1" max="1" width="7.5703125" style="1" customWidth="1"/>
    <col min="2" max="2" width="47.5703125" style="1" customWidth="1"/>
    <col min="3" max="3" width="8.42578125" style="1" customWidth="1"/>
    <col min="4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87832828.700000018</v>
      </c>
      <c r="E12" s="11">
        <f t="shared" si="0"/>
        <v>0</v>
      </c>
      <c r="F12" s="11">
        <f t="shared" si="0"/>
        <v>87832828.700000003</v>
      </c>
      <c r="G12" s="11">
        <f t="shared" si="0"/>
        <v>87832828.700000018</v>
      </c>
      <c r="H12" s="11">
        <f t="shared" si="0"/>
        <v>0</v>
      </c>
      <c r="I12" s="11">
        <f t="shared" si="0"/>
        <v>87832828.700000003</v>
      </c>
      <c r="J12" s="11">
        <f t="shared" si="0"/>
        <v>42840683.000000015</v>
      </c>
      <c r="K12" s="11">
        <f t="shared" si="0"/>
        <v>-13809946</v>
      </c>
      <c r="L12" s="11">
        <f t="shared" si="0"/>
        <v>56650629</v>
      </c>
    </row>
    <row r="13" spans="1:12" ht="39.950000000000003" customHeight="1" x14ac:dyDescent="0.25">
      <c r="A13" s="9"/>
      <c r="B13" s="10" t="s">
        <v>165</v>
      </c>
      <c r="C13" s="9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87832828.700000018</v>
      </c>
      <c r="E14" s="11">
        <f t="shared" si="1"/>
        <v>0</v>
      </c>
      <c r="F14" s="11">
        <f t="shared" si="1"/>
        <v>87832828.700000003</v>
      </c>
      <c r="G14" s="11">
        <f t="shared" si="1"/>
        <v>87832828.700000018</v>
      </c>
      <c r="H14" s="11">
        <f t="shared" si="1"/>
        <v>0</v>
      </c>
      <c r="I14" s="11">
        <f t="shared" si="1"/>
        <v>87832828.700000003</v>
      </c>
      <c r="J14" s="11">
        <f t="shared" si="1"/>
        <v>42840683.000000015</v>
      </c>
      <c r="K14" s="11">
        <f t="shared" si="1"/>
        <v>-13809946</v>
      </c>
      <c r="L14" s="11">
        <f t="shared" si="1"/>
        <v>56650629</v>
      </c>
    </row>
    <row r="15" spans="1:12" ht="25.5" customHeight="1" x14ac:dyDescent="0.25">
      <c r="A15" s="9"/>
      <c r="B15" s="10" t="s">
        <v>165</v>
      </c>
      <c r="C15" s="9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5.5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25.5" customHeight="1" x14ac:dyDescent="0.25">
      <c r="A17" s="9"/>
      <c r="B17" s="10" t="s">
        <v>165</v>
      </c>
      <c r="C17" s="9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1.5" customHeight="1" x14ac:dyDescent="0.25">
      <c r="A19" s="9"/>
      <c r="B19" s="10" t="s">
        <v>167</v>
      </c>
      <c r="C19" s="9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31.5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1.5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0" customHeight="1" x14ac:dyDescent="0.25">
      <c r="A23" s="9"/>
      <c r="B23" s="10" t="s">
        <v>165</v>
      </c>
      <c r="C23" s="9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30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0" customHeight="1" x14ac:dyDescent="0.25">
      <c r="A25" s="9"/>
      <c r="B25" s="10" t="s">
        <v>167</v>
      </c>
      <c r="C25" s="9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30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0" customHeight="1" x14ac:dyDescent="0.25">
      <c r="A27" s="9"/>
      <c r="B27" s="10" t="s">
        <v>167</v>
      </c>
      <c r="C27" s="9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30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0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29.25" customHeight="1" x14ac:dyDescent="0.25">
      <c r="A31" s="9"/>
      <c r="B31" s="10" t="s">
        <v>167</v>
      </c>
      <c r="C31" s="9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29.25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29.25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29.25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29.25" customHeight="1" x14ac:dyDescent="0.25">
      <c r="A35" s="9"/>
      <c r="B35" s="10" t="s">
        <v>167</v>
      </c>
      <c r="C35" s="9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29.25" customHeight="1" x14ac:dyDescent="0.25">
      <c r="A37" s="9"/>
      <c r="B37" s="10" t="s">
        <v>167</v>
      </c>
      <c r="C37" s="9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29.25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29.25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29.25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29.25" customHeight="1" x14ac:dyDescent="0.25">
      <c r="A41" s="9"/>
      <c r="B41" s="10" t="s">
        <v>167</v>
      </c>
      <c r="C41" s="9"/>
      <c r="D41" s="12"/>
      <c r="E41" s="12"/>
      <c r="F41" s="12"/>
      <c r="G41" s="12"/>
      <c r="H41" s="12"/>
      <c r="I41" s="12"/>
      <c r="J41" s="12"/>
      <c r="K41" s="12"/>
      <c r="L41" s="12"/>
    </row>
    <row r="42" spans="1:12" ht="29.25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29.25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87832828.700000018</v>
      </c>
      <c r="E44" s="11">
        <f t="shared" si="7"/>
        <v>0</v>
      </c>
      <c r="F44" s="11">
        <f t="shared" si="7"/>
        <v>87832828.700000003</v>
      </c>
      <c r="G44" s="11">
        <f t="shared" si="7"/>
        <v>87832828.700000018</v>
      </c>
      <c r="H44" s="11">
        <f t="shared" si="7"/>
        <v>0</v>
      </c>
      <c r="I44" s="11">
        <f t="shared" si="7"/>
        <v>87832828.700000003</v>
      </c>
      <c r="J44" s="11">
        <f t="shared" si="7"/>
        <v>42840683.000000015</v>
      </c>
      <c r="K44" s="11">
        <f t="shared" si="7"/>
        <v>-13809946</v>
      </c>
      <c r="L44" s="11">
        <f t="shared" si="7"/>
        <v>56650629</v>
      </c>
    </row>
    <row r="45" spans="1:12" ht="28.5" customHeight="1" x14ac:dyDescent="0.25">
      <c r="A45" s="9"/>
      <c r="B45" s="10" t="s">
        <v>165</v>
      </c>
      <c r="C45" s="9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17.25" customHeight="1" x14ac:dyDescent="0.25">
      <c r="A47" s="9"/>
      <c r="B47" s="10" t="s">
        <v>167</v>
      </c>
      <c r="C47" s="9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24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24" customHeight="1" x14ac:dyDescent="0.25">
      <c r="A52" s="9"/>
      <c r="B52" s="10" t="s">
        <v>167</v>
      </c>
      <c r="C52" s="9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30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27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27.75" customHeight="1" x14ac:dyDescent="0.25">
      <c r="A55" s="9">
        <v>8190</v>
      </c>
      <c r="B55" s="10" t="s">
        <v>689</v>
      </c>
      <c r="C55" s="9"/>
      <c r="D55" s="11">
        <f>D57+D63-D60</f>
        <v>87832828.700000018</v>
      </c>
      <c r="E55" s="11">
        <f>E57+E63-E60</f>
        <v>0</v>
      </c>
      <c r="F55" s="11">
        <f>F63</f>
        <v>87832828.700000003</v>
      </c>
      <c r="G55" s="11">
        <f>G57+G63-G60</f>
        <v>87832828.700000018</v>
      </c>
      <c r="H55" s="11">
        <f>H57+H63-H60</f>
        <v>0</v>
      </c>
      <c r="I55" s="11">
        <f>I63</f>
        <v>87832828.700000003</v>
      </c>
      <c r="J55" s="11">
        <f>J57+J63-J60</f>
        <v>88631592.700000018</v>
      </c>
      <c r="K55" s="11">
        <f>K57+K63-K60</f>
        <v>136714</v>
      </c>
      <c r="L55" s="11">
        <f>L63</f>
        <v>88494878.700000003</v>
      </c>
    </row>
    <row r="56" spans="1:12" ht="30.75" customHeight="1" x14ac:dyDescent="0.25">
      <c r="A56" s="9"/>
      <c r="B56" s="10" t="s">
        <v>165</v>
      </c>
      <c r="C56" s="9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30.75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36816124.100000001</v>
      </c>
      <c r="E57" s="11">
        <f>SUM(E61,E62)</f>
        <v>36816124.100000001</v>
      </c>
      <c r="F57" s="11" t="s">
        <v>23</v>
      </c>
      <c r="G57" s="11">
        <f>SUM(G61,G62)</f>
        <v>36816124.100000001</v>
      </c>
      <c r="H57" s="11">
        <f>SUM(H61,H62)</f>
        <v>36816124.100000001</v>
      </c>
      <c r="I57" s="11" t="s">
        <v>23</v>
      </c>
      <c r="J57" s="11">
        <f>SUM(J61,J62)</f>
        <v>36952838.100000001</v>
      </c>
      <c r="K57" s="11">
        <f>SUM(K61,K62)</f>
        <v>36952838.100000001</v>
      </c>
      <c r="L57" s="11" t="s">
        <v>23</v>
      </c>
    </row>
    <row r="58" spans="1:12" ht="17.25" customHeight="1" x14ac:dyDescent="0.25">
      <c r="A58" s="9"/>
      <c r="B58" s="10" t="s">
        <v>167</v>
      </c>
      <c r="C58" s="9"/>
      <c r="D58" s="12"/>
      <c r="E58" s="12"/>
      <c r="F58" s="12"/>
      <c r="G58" s="12"/>
      <c r="H58" s="12"/>
      <c r="I58" s="12"/>
      <c r="J58" s="12"/>
      <c r="K58" s="12"/>
      <c r="L58" s="12"/>
    </row>
    <row r="59" spans="1:12" ht="53.25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136714</v>
      </c>
      <c r="K59" s="11">
        <v>136714</v>
      </c>
      <c r="L59" s="11" t="s">
        <v>23</v>
      </c>
    </row>
    <row r="60" spans="1:12" ht="34.5" customHeight="1" x14ac:dyDescent="0.25">
      <c r="A60" s="9">
        <v>8193</v>
      </c>
      <c r="B60" s="10" t="s">
        <v>693</v>
      </c>
      <c r="C60" s="9"/>
      <c r="D60" s="11">
        <f>D57-D59</f>
        <v>36816124.100000001</v>
      </c>
      <c r="E60" s="11">
        <f>E57-E59</f>
        <v>36816124.100000001</v>
      </c>
      <c r="F60" s="11" t="s">
        <v>23</v>
      </c>
      <c r="G60" s="11">
        <f>G57-G59</f>
        <v>36816124.100000001</v>
      </c>
      <c r="H60" s="11">
        <f>H57-H59</f>
        <v>36816124.100000001</v>
      </c>
      <c r="I60" s="11" t="s">
        <v>23</v>
      </c>
      <c r="J60" s="11">
        <f>J57-J59</f>
        <v>36816124.100000001</v>
      </c>
      <c r="K60" s="11">
        <f>K57-K59</f>
        <v>36816124.100000001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36816124.100000001</v>
      </c>
      <c r="E61" s="11">
        <v>36816124.100000001</v>
      </c>
      <c r="F61" s="11" t="s">
        <v>23</v>
      </c>
      <c r="G61" s="11">
        <f>SUM(H61,I61)</f>
        <v>36816124.100000001</v>
      </c>
      <c r="H61" s="11">
        <v>36816124.100000001</v>
      </c>
      <c r="I61" s="11" t="s">
        <v>23</v>
      </c>
      <c r="J61" s="11">
        <f>SUM(K61,L61)</f>
        <v>36952838.100000001</v>
      </c>
      <c r="K61" s="11">
        <v>36952838.100000001</v>
      </c>
      <c r="L61" s="11" t="s">
        <v>23</v>
      </c>
    </row>
    <row r="62" spans="1:12" ht="48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87832828.700000003</v>
      </c>
      <c r="E63" s="11">
        <f t="shared" si="9"/>
        <v>0</v>
      </c>
      <c r="F63" s="11">
        <f t="shared" si="9"/>
        <v>87832828.700000003</v>
      </c>
      <c r="G63" s="11">
        <f t="shared" si="9"/>
        <v>87832828.700000003</v>
      </c>
      <c r="H63" s="11">
        <f t="shared" si="9"/>
        <v>0</v>
      </c>
      <c r="I63" s="11">
        <f t="shared" si="9"/>
        <v>87832828.700000003</v>
      </c>
      <c r="J63" s="11">
        <f t="shared" si="9"/>
        <v>88494878.700000003</v>
      </c>
      <c r="K63" s="11">
        <f t="shared" si="9"/>
        <v>0</v>
      </c>
      <c r="L63" s="11">
        <f t="shared" si="9"/>
        <v>88494878.700000003</v>
      </c>
    </row>
    <row r="64" spans="1:12" ht="15" customHeight="1" x14ac:dyDescent="0.25">
      <c r="A64" s="9"/>
      <c r="B64" s="10" t="s">
        <v>167</v>
      </c>
      <c r="C64" s="9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51016704.600000001</v>
      </c>
      <c r="E65" s="11" t="s">
        <v>23</v>
      </c>
      <c r="F65" s="11">
        <f>SUM(F67,F68)</f>
        <v>51016704.600000001</v>
      </c>
      <c r="G65" s="11">
        <f>SUM(G67,G68)</f>
        <v>51016704.600000001</v>
      </c>
      <c r="H65" s="11" t="s">
        <v>23</v>
      </c>
      <c r="I65" s="11">
        <f>SUM(I67,I68)</f>
        <v>51016704.600000001</v>
      </c>
      <c r="J65" s="11">
        <f>SUM(J67,J68)</f>
        <v>51678754.600000001</v>
      </c>
      <c r="K65" s="11" t="s">
        <v>23</v>
      </c>
      <c r="L65" s="11">
        <f>SUM(L67,L68)</f>
        <v>51678754.600000001</v>
      </c>
    </row>
    <row r="66" spans="1:12" ht="21" customHeight="1" x14ac:dyDescent="0.25">
      <c r="A66" s="9"/>
      <c r="B66" s="10" t="s">
        <v>165</v>
      </c>
      <c r="C66" s="9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51016704.600000001</v>
      </c>
      <c r="E67" s="11" t="s">
        <v>23</v>
      </c>
      <c r="F67" s="11">
        <v>51016704.600000001</v>
      </c>
      <c r="G67" s="11">
        <f>SUM(H67,I67)</f>
        <v>51016704.600000001</v>
      </c>
      <c r="H67" s="11" t="s">
        <v>23</v>
      </c>
      <c r="I67" s="11">
        <v>51016704.600000001</v>
      </c>
      <c r="J67" s="11">
        <f t="shared" ref="J67:J73" si="10">SUM(K67,L67)</f>
        <v>51678754.600000001</v>
      </c>
      <c r="K67" s="11" t="s">
        <v>23</v>
      </c>
      <c r="L67" s="11">
        <v>51678754.600000001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36816124.100000001</v>
      </c>
      <c r="E69" s="11" t="s">
        <v>23</v>
      </c>
      <c r="F69" s="11">
        <f>E57-E59</f>
        <v>36816124.100000001</v>
      </c>
      <c r="G69" s="11">
        <f>SUM(H69,I69)</f>
        <v>36816124.100000001</v>
      </c>
      <c r="H69" s="11" t="s">
        <v>23</v>
      </c>
      <c r="I69" s="11">
        <f>H57-H59</f>
        <v>36816124.100000001</v>
      </c>
      <c r="J69" s="11">
        <f t="shared" si="10"/>
        <v>36816124.100000001</v>
      </c>
      <c r="K69" s="11" t="s">
        <v>23</v>
      </c>
      <c r="L69" s="11">
        <f>K57-K59</f>
        <v>36816124.100000001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12" t="s">
        <v>23</v>
      </c>
      <c r="E70" s="12" t="s">
        <v>23</v>
      </c>
      <c r="F70" s="12" t="s">
        <v>23</v>
      </c>
      <c r="G70" s="12" t="s">
        <v>23</v>
      </c>
      <c r="H70" s="12" t="s">
        <v>23</v>
      </c>
      <c r="I70" s="12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-45790909.700000003</v>
      </c>
      <c r="K72" s="11">
        <v>-13946660</v>
      </c>
      <c r="L72" s="11">
        <v>-31844249.699999999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29.25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29.25" customHeight="1" x14ac:dyDescent="0.25">
      <c r="A75" s="9"/>
      <c r="B75" s="10" t="s">
        <v>165</v>
      </c>
      <c r="C75" s="9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29.25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29.25" customHeight="1" x14ac:dyDescent="0.25">
      <c r="A77" s="9"/>
      <c r="B77" s="10" t="s">
        <v>165</v>
      </c>
      <c r="C77" s="9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22.5" customHeight="1" x14ac:dyDescent="0.25">
      <c r="A79" s="9"/>
      <c r="B79" s="10" t="s">
        <v>167</v>
      </c>
      <c r="C79" s="9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27.75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27.75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28.5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26.25" customHeight="1" x14ac:dyDescent="0.25">
      <c r="A83" s="9"/>
      <c r="B83" s="10" t="s">
        <v>165</v>
      </c>
      <c r="C83" s="9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26.25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26.25" customHeight="1" x14ac:dyDescent="0.25">
      <c r="A85" s="9"/>
      <c r="B85" s="10" t="s">
        <v>167</v>
      </c>
      <c r="C85" s="9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26.25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27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27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27" customHeight="1" x14ac:dyDescent="0.25">
      <c r="A89" s="9"/>
      <c r="B89" s="10" t="s">
        <v>167</v>
      </c>
      <c r="C89" s="9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27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2.25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HP</cp:lastModifiedBy>
  <dcterms:created xsi:type="dcterms:W3CDTF">2023-03-14T10:34:59Z</dcterms:created>
  <dcterms:modified xsi:type="dcterms:W3CDTF">2023-03-14T10:39:37Z</dcterms:modified>
</cp:coreProperties>
</file>